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5 7162-1 - SO01 Doplnění..." sheetId="2" r:id="rId2"/>
    <sheet name="25 7162-2 - Vedlejší a os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'25 7162-1 - SO01 Doplnění...'!$C$119:$K$234</definedName>
    <definedName name="_xlnm.Print_Area" localSheetId="1">'25 7162-1 - SO01 Doplnění...'!$C$4:$J$76,'25 7162-1 - SO01 Doplnění...'!$C$82:$J$101,'25 7162-1 - SO01 Doplnění...'!$C$107:$K$234</definedName>
    <definedName name="_xlnm.Print_Titles" localSheetId="1">'25 7162-1 - SO01 Doplnění...'!$119:$119</definedName>
    <definedName name="_xlnm._FilterDatabase" localSheetId="2" hidden="1">'25 7162-2 - Vedlejší a os...'!$C$118:$K$156</definedName>
    <definedName name="_xlnm.Print_Area" localSheetId="2">'25 7162-2 - Vedlejší a os...'!$C$4:$J$76,'25 7162-2 - Vedlejší a os...'!$C$82:$J$100,'25 7162-2 - Vedlejší a os...'!$C$106:$K$156</definedName>
    <definedName name="_xlnm.Print_Titles" localSheetId="2">'25 7162-2 - Vedlejší a os...'!$118:$118</definedName>
    <definedName name="_xlnm.Print_Area" localSheetId="3">'Seznam figur'!$C$4:$G$11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55"/>
  <c r="BH155"/>
  <c r="BG155"/>
  <c r="BF155"/>
  <c r="T155"/>
  <c r="T154"/>
  <c r="R155"/>
  <c r="R154"/>
  <c r="P155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92"/>
  <c r="J17"/>
  <c r="J12"/>
  <c r="J89"/>
  <c r="E7"/>
  <c r="E85"/>
  <c i="2" r="J37"/>
  <c r="J36"/>
  <c i="1" r="AY95"/>
  <c i="2" r="J35"/>
  <c i="1" r="AX95"/>
  <c i="2"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BI123"/>
  <c r="BH123"/>
  <c r="BG123"/>
  <c r="BF123"/>
  <c r="T123"/>
  <c r="R123"/>
  <c r="P123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110"/>
  <c i="1" r="L90"/>
  <c r="AM90"/>
  <c r="AM89"/>
  <c r="L89"/>
  <c r="AM87"/>
  <c r="L87"/>
  <c r="L85"/>
  <c r="L84"/>
  <c i="3" r="J150"/>
  <c r="J124"/>
  <c i="2" r="J209"/>
  <c r="J185"/>
  <c r="BK138"/>
  <c r="BK185"/>
  <c r="BK176"/>
  <c i="1" r="AS94"/>
  <c i="3" r="J155"/>
  <c r="BK145"/>
  <c i="2" r="BK182"/>
  <c r="J223"/>
  <c r="J160"/>
  <c r="BK150"/>
  <c r="BK233"/>
  <c r="BK155"/>
  <c i="3" r="BK147"/>
  <c r="J147"/>
  <c i="2" r="J212"/>
  <c i="3" r="J152"/>
  <c r="J145"/>
  <c r="J121"/>
  <c i="2" r="BK206"/>
  <c r="J188"/>
  <c r="J191"/>
  <c r="J155"/>
  <c r="J123"/>
  <c r="J220"/>
  <c i="3" r="BK121"/>
  <c r="J140"/>
  <c r="J137"/>
  <c i="2" r="BK209"/>
  <c r="F35"/>
  <c r="BK216"/>
  <c i="3" r="BK134"/>
  <c r="BK137"/>
  <c r="BK143"/>
  <c i="2" r="J229"/>
  <c r="BK203"/>
  <c r="BK191"/>
  <c r="BK170"/>
  <c r="BK200"/>
  <c r="J179"/>
  <c r="BK220"/>
  <c r="J138"/>
  <c r="J170"/>
  <c r="J133"/>
  <c i="3" r="J129"/>
  <c r="J134"/>
  <c r="J143"/>
  <c i="2" r="J216"/>
  <c r="J200"/>
  <c r="J226"/>
  <c r="J163"/>
  <c r="J197"/>
  <c r="BK163"/>
  <c r="J173"/>
  <c r="BK133"/>
  <c r="BK188"/>
  <c r="BK143"/>
  <c i="3" r="BK124"/>
  <c r="BK155"/>
  <c r="BK132"/>
  <c r="BK150"/>
  <c i="2" r="BK229"/>
  <c r="J206"/>
  <c i="3" r="BK126"/>
  <c r="BK140"/>
  <c r="J132"/>
  <c i="2" r="BK212"/>
  <c r="J233"/>
  <c r="BK126"/>
  <c r="J182"/>
  <c r="F34"/>
  <c r="BK226"/>
  <c r="J194"/>
  <c r="BK179"/>
  <c r="BK194"/>
  <c r="J150"/>
  <c r="J143"/>
  <c r="BK173"/>
  <c r="BK123"/>
  <c i="3" r="BK129"/>
  <c r="J126"/>
  <c i="2" r="BK197"/>
  <c r="J176"/>
  <c r="J203"/>
  <c r="J126"/>
  <c r="BK223"/>
  <c r="BK160"/>
  <c i="3" r="BK152"/>
  <c i="2" r="J34"/>
  <c r="F37"/>
  <c r="F36"/>
  <c l="1" r="BK122"/>
  <c r="J122"/>
  <c r="J98"/>
  <c r="P122"/>
  <c r="P121"/>
  <c r="P120"/>
  <c i="1" r="AU95"/>
  <c i="2" r="T219"/>
  <c r="P219"/>
  <c r="BK219"/>
  <c r="J219"/>
  <c r="J99"/>
  <c i="3" r="BK120"/>
  <c r="J120"/>
  <c r="J97"/>
  <c i="2" r="R219"/>
  <c i="3" r="R120"/>
  <c r="R119"/>
  <c r="P120"/>
  <c r="P119"/>
  <c i="1" r="AU96"/>
  <c i="2" r="T122"/>
  <c r="T121"/>
  <c r="T120"/>
  <c r="R122"/>
  <c r="R121"/>
  <c r="R120"/>
  <c i="3" r="T120"/>
  <c r="T119"/>
  <c i="2" r="BK232"/>
  <c r="J232"/>
  <c r="J100"/>
  <c i="3" r="BK154"/>
  <c r="J154"/>
  <c r="J99"/>
  <c r="BK128"/>
  <c r="J128"/>
  <c r="J98"/>
  <c r="E109"/>
  <c r="BE126"/>
  <c r="BE143"/>
  <c r="BE132"/>
  <c r="BE145"/>
  <c r="F116"/>
  <c r="BE129"/>
  <c r="BE140"/>
  <c r="BE152"/>
  <c r="J116"/>
  <c r="BE134"/>
  <c r="BE121"/>
  <c r="J113"/>
  <c r="BE137"/>
  <c r="BE147"/>
  <c r="BE155"/>
  <c r="BE150"/>
  <c i="2" r="BK121"/>
  <c r="BK120"/>
  <c r="J120"/>
  <c r="J96"/>
  <c i="3" r="BE124"/>
  <c i="2" r="J92"/>
  <c r="BE133"/>
  <c r="BE173"/>
  <c r="BE176"/>
  <c r="BE182"/>
  <c r="BE223"/>
  <c r="J89"/>
  <c r="BE123"/>
  <c r="BE160"/>
  <c r="BE163"/>
  <c r="BE179"/>
  <c i="1" r="BA95"/>
  <c i="2" r="E85"/>
  <c r="BE138"/>
  <c r="BE170"/>
  <c r="BE185"/>
  <c r="BE191"/>
  <c r="BE194"/>
  <c r="BE197"/>
  <c r="BE200"/>
  <c i="1" r="AW95"/>
  <c i="2" r="F92"/>
  <c r="BE126"/>
  <c r="BE143"/>
  <c r="BE150"/>
  <c r="BE155"/>
  <c r="BE188"/>
  <c r="BE220"/>
  <c i="1" r="BB95"/>
  <c i="2" r="BE216"/>
  <c i="1" r="BC95"/>
  <c i="2" r="BE203"/>
  <c r="BE206"/>
  <c r="BE209"/>
  <c r="BE212"/>
  <c r="BE226"/>
  <c r="BE229"/>
  <c r="BE233"/>
  <c i="1" r="BD95"/>
  <c i="3" r="F34"/>
  <c i="1" r="BA96"/>
  <c r="BA94"/>
  <c r="W30"/>
  <c i="3" r="F36"/>
  <c i="1" r="BC96"/>
  <c r="BC94"/>
  <c r="W32"/>
  <c i="3" r="F37"/>
  <c i="1" r="BD96"/>
  <c r="BD94"/>
  <c r="W33"/>
  <c i="3" r="J34"/>
  <c i="1" r="AW96"/>
  <c i="3" r="F35"/>
  <c i="1" r="BB96"/>
  <c r="BB94"/>
  <c r="W31"/>
  <c i="3" l="1" r="BK119"/>
  <c r="J119"/>
  <c r="J96"/>
  <c i="2" r="J121"/>
  <c r="J97"/>
  <c i="1" r="AU94"/>
  <c i="2" r="J33"/>
  <c i="1" r="AV95"/>
  <c r="AT95"/>
  <c r="AW94"/>
  <c r="AK30"/>
  <c r="AX94"/>
  <c i="2" r="F33"/>
  <c i="1" r="AZ95"/>
  <c i="2" r="J30"/>
  <c i="1" r="AG95"/>
  <c i="3" r="F33"/>
  <c i="1" r="AZ96"/>
  <c i="3" r="J33"/>
  <c i="1" r="AV96"/>
  <c r="AT96"/>
  <c r="AY94"/>
  <c l="1" r="AN95"/>
  <c i="2" r="J39"/>
  <c i="3" r="J30"/>
  <c i="1" r="AG96"/>
  <c r="AZ94"/>
  <c r="W29"/>
  <c i="3" l="1" r="J39"/>
  <c i="1" r="AG94"/>
  <c r="AK26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<sst xmlns="http://schemas.openxmlformats.org/spreadsheetml/2006/main">
  <si>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</si>
  <si>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</si>
  <si>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</si>
  <si>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</si>
  <si>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</si>
  <si>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{cd4a72bd-ed31-446e-8300-58398eb019d9}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</si>
  <si>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</si>
  <si>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</si>
  <si>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</si>
  <si>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</si>
  <si>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</si>
  <si>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</si>
  <si>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</si>
  <si>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</si>
  <si>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257162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</si>
  <si>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</si>
  <si>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</si>
  <si>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Bečva, Osek – Hranice, ř. km 35,300 – 38,800</t>
  </si>
  <si>
    <t>KSO:</t>
  </si>
  <si>
    <t>CC-CZ:</t>
  </si>
  <si>
    <t>Místo:</t>
  </si>
  <si>
    <t>Drahotuše</t>
  </si>
  <si>
    <t>Datum:</t>
  </si>
  <si>
    <t>13. 8. 2025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</si>
  <si>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</si>
  <si>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</si>
  <si>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</si>
  <si>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</si>
  <si>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</si>
  <si>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</si>
  <si>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</si>
  <si>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</si>
  <si>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</si>
  <si>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46344942</t>
  </si>
  <si>
    <t>GEOtest, a.s.</t>
  </si>
  <si>
    <t>CZ46344942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</si>
  <si>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</si>
  <si>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</si>
  <si>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</si>
  <si>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</si>
  <si>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</si>
  <si>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</si>
  <si>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</si>
  <si>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</si>
  <si>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</si>
  <si>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</si>
  <si>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</si>
  <si>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</si>
  <si>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</si>
  <si>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</si>
  <si>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</si>
  <si>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</si>
  <si>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</si>
  <si>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</si>
  <si>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</si>
  <si>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</si>
  <si>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</si>
  <si>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</si>
  <si>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</si>
  <si>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</si>
  <si>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</si>
  <si>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</si>
  <si>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</si>
  <si>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</si>
  <si>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</si>
  <si>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</si>
  <si>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</si>
  <si>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</si>
  <si>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</si>
  <si>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</si>
  <si>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</si>
  <si>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</si>
  <si>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</si>
  <si>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</si>
  <si>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</si>
  <si>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</si>
  <si>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</si>
  <si>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</si>
  <si>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</si>
  <si>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</si>
  <si>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</si>
  <si>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</si>
  <si>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</si>
  <si>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</si>
  <si>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</si>
  <si>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25 7162-1</t>
  </si>
  <si>
    <t>SO01 Doplnění břehového opevnění – rovnaniny</t>
  </si>
  <si>
    <t>STA</t>
  </si>
  <si>
    <t>1</t>
  </si>
  <si>
    <t>{748534f0-d5eb-4890-9e4c-76a3e8062e12}</t>
  </si>
  <si>
    <t>2</t>
  </si>
  <si>
    <t>25 7162-2</t>
  </si>
  <si>
    <t>Vedlejší a ostatní náklady</t>
  </si>
  <si>
    <t>{d3dab9d2-12ab-4d01-8e6f-aafa7242a60d}</t>
  </si>
  <si>
    <t>KRYCÍ LIST SOUPISU PRACÍ</t>
  </si>
  <si>
    <t>Objekt:</t>
  </si>
  <si>
    <t>25 7162-1 - SO01 Doplnění břehového opevnění – rovnaniny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</si>
  <si>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</si>
  <si>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</si>
  <si>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</si>
  <si>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</si>
  <si>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</si>
  <si>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</si>
  <si>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</si>
  <si>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</si>
  <si>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</si>
  <si>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</si>
  <si>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</si>
  <si>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</si>
  <si>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</si>
  <si>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</si>
  <si>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</si>
  <si>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</si>
  <si>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</si>
  <si>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</si>
  <si>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</si>
  <si>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</si>
  <si>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</si>
  <si>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</si>
  <si>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</si>
  <si>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</si>
  <si>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</si>
  <si>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</si>
  <si>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</si>
  <si>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</si>
  <si>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</si>
  <si>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</si>
  <si>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CS ÚRS 2025 02</t>
  </si>
  <si>
    <t>4</t>
  </si>
  <si>
    <t>1009343650</t>
  </si>
  <si>
    <t>PP</t>
  </si>
  <si>
    <t>Odstranění křovin a stromů s odstraněním kořenů strojně průměru kmene do 100 mm v rovině nebo ve svahu sklonu terénu do 1:5, při celkové ploše přes 100 do 500 m2</t>
  </si>
  <si>
    <t>VV</t>
  </si>
  <si>
    <t>10,0*2,0 "křoviny budou odstraňovány na pravém břehu v km 35,340 - 35,350"</t>
  </si>
  <si>
    <t>112101101</t>
  </si>
  <si>
    <t>Odstranění stromů listnatých průměru kmene přes 100 do 300 mm</t>
  </si>
  <si>
    <t>kus</t>
  </si>
  <si>
    <t>1294171470</t>
  </si>
  <si>
    <t>Odstranění stromů s odřezáním kmene a s odvětvením listnatých, průměru kmene přes 100 do 300 mm</t>
  </si>
  <si>
    <t>1 "vrba, průměr 30 cm"</t>
  </si>
  <si>
    <t>2 "soukmení vrby, průměr 30 cm"</t>
  </si>
  <si>
    <t>5 "soukmení vrby, průměr 2x 20 cm a 3x 30 cm"</t>
  </si>
  <si>
    <t>2 "soukmení vrby, průměr 20 cm a 30 cm"</t>
  </si>
  <si>
    <t>Součet</t>
  </si>
  <si>
    <t>3</t>
  </si>
  <si>
    <t>112101102</t>
  </si>
  <si>
    <t>Odstranění stromů listnatých průměru kmene přes 300 do 500 mm</t>
  </si>
  <si>
    <t>1786492002</t>
  </si>
  <si>
    <t>Odstranění stromů s odřezáním kmene a s odvětvením listnatých, průměru kmene přes 300 do 500 mm</t>
  </si>
  <si>
    <t>1 "soukmení vrby, průměr 40 cm"</t>
  </si>
  <si>
    <t>112101103</t>
  </si>
  <si>
    <t>Odstranění stromů listnatých průměru kmene přes 500 do 700 mm</t>
  </si>
  <si>
    <t>-1708046572</t>
  </si>
  <si>
    <t>Odstranění stromů s odřezáním kmene a s odvětvením listnatých, průměru kmene přes 500 do 700 mm</t>
  </si>
  <si>
    <t>1 "soukmení vrby, průměr 60 cm"</t>
  </si>
  <si>
    <t>2 "soukmení vrby, průměr 50 cm"</t>
  </si>
  <si>
    <t>5</t>
  </si>
  <si>
    <t>112155115</t>
  </si>
  <si>
    <t>Štěpkování stromků a větví v zapojeném porostu průměru kmene do 300 mm s naložením</t>
  </si>
  <si>
    <t>439340047</t>
  </si>
  <si>
    <t>Štěpkování s naložením na dopravní prostředek a odvozem do 20 km stromků a větví v zapojeném porostu, průměru kmene do 300 mm</t>
  </si>
  <si>
    <t>6</t>
  </si>
  <si>
    <t>112155121</t>
  </si>
  <si>
    <t>Štěpkování stromků a větví v zapojeném porostu průměru kmene přes 300 do 500 mm s naložením</t>
  </si>
  <si>
    <t>-289265493</t>
  </si>
  <si>
    <t>Štěpkování s naložením na dopravní prostředek a odvozem do 20 km stromků a větví v zapojeném porostu, průměru kmene přes 300 do 500 mm</t>
  </si>
  <si>
    <t>7</t>
  </si>
  <si>
    <t>112155125</t>
  </si>
  <si>
    <t>Štěpkování stromků a větví v zapojeném porostu průměru kmene přes 500 do 700 mm s naložením</t>
  </si>
  <si>
    <t>-2049396098</t>
  </si>
  <si>
    <t>Štěpkování s naložením na dopravní prostředek a odvozem do 20 km stromků a větví v zapojeném porostu, průměru kmene přes 500 do 700 mm</t>
  </si>
  <si>
    <t>8</t>
  </si>
  <si>
    <t>112155311</t>
  </si>
  <si>
    <t>Štěpkování keřového porostu středně hustého s naložením</t>
  </si>
  <si>
    <t>399564583</t>
  </si>
  <si>
    <t>Štěpkování s naložením na dopravní prostředek a odvozem do 20 km keřového porostu středně hustého</t>
  </si>
  <si>
    <t>9</t>
  </si>
  <si>
    <t>1122511011R</t>
  </si>
  <si>
    <t>Odstranění pařezu vícekmene vč. odvozu a biologické likvidace</t>
  </si>
  <si>
    <t>-1676697445</t>
  </si>
  <si>
    <t>1 "soukmení vrby, průměr 2x 30 cm - průměr pařezu cca 70 cm"</t>
  </si>
  <si>
    <t>1 "soukmení vrby, průměr 2x 30 cm, 3x 30 cm a 40 cm - průměr pařezu cca 140 cm"</t>
  </si>
  <si>
    <t>1 "soukmení vrby, průměr 20 cm, 30 cm a 60 cm - průměr pařezu cca 150 cm"</t>
  </si>
  <si>
    <t>1 "soukmení vrby, průměr 40 cm a 2x 50 cm - průměr pařezu cca 160 cm "</t>
  </si>
  <si>
    <t>10</t>
  </si>
  <si>
    <t>1122511021R</t>
  </si>
  <si>
    <t>Odstranění pařezu vč. odvozu a biologické likvidace</t>
  </si>
  <si>
    <t>-1799159498</t>
  </si>
  <si>
    <t>11</t>
  </si>
  <si>
    <t>115101202</t>
  </si>
  <si>
    <t>Čerpání vody na dopravní výšku do 10 m průměrný přítok přes 500 do 1 000 l/min</t>
  </si>
  <si>
    <t>hod</t>
  </si>
  <si>
    <t>237438148</t>
  </si>
  <si>
    <t>Čerpání vody na dopravní výšku do 10 m s uvažovaným průměrným přítokem přes 500 do 1 000 l/min</t>
  </si>
  <si>
    <t>40*8 "40 dní x 8 hodin čerpání vody z rýhy pro záhozovou patku"</t>
  </si>
  <si>
    <t>115101302</t>
  </si>
  <si>
    <t>Pohotovost čerpací soupravy pro dopravní výšku do 10 m přítok přes 500 do 1 000 l/min</t>
  </si>
  <si>
    <t>den</t>
  </si>
  <si>
    <t>-301138118</t>
  </si>
  <si>
    <t>Pohotovost záložní čerpací soupravy pro dopravní výšku do 10 m s uvažovaným průměrným přítokem přes 500 do 1 000 l/min</t>
  </si>
  <si>
    <t>40 "40 dní čerpání vody z rýhy pro záhozovou patku"</t>
  </si>
  <si>
    <t>13</t>
  </si>
  <si>
    <t>131151104</t>
  </si>
  <si>
    <t>Hloubení jam nezapažených v hornině třídy těžitelnosti I skupiny 1 a 2 objem do 500 m3 strojně</t>
  </si>
  <si>
    <t>m3</t>
  </si>
  <si>
    <t>1909423100</t>
  </si>
  <si>
    <t>Hloubení nezapažených jam a zářezů strojně s urovnáním dna do předepsaného profilu a spádu v hornině třídy těžitelnosti I skupiny 1 a 2 přes 100 do 500 m3</t>
  </si>
  <si>
    <t>656,87 "výkopy v km 35,180 - 35,350; planimetrováno SW Civil3D"</t>
  </si>
  <si>
    <t>14</t>
  </si>
  <si>
    <t>132151252</t>
  </si>
  <si>
    <t>Hloubení rýh nezapažených š do 2000 mm v hornině třídy těžitelnosti I skupiny 1 a 2 objem do 50 m3 strojně</t>
  </si>
  <si>
    <t>-1859674725</t>
  </si>
  <si>
    <t>Hloubení nezapažených rýh šířky přes 800 do 2 000 mm strojně s urovnáním dna do předepsaného profilu a spádu v hornině třídy těžitelnosti I skupiny 1 a 2 přes 20 do 50 m3</t>
  </si>
  <si>
    <t>136,40 "výkop pro patku"</t>
  </si>
  <si>
    <t>15</t>
  </si>
  <si>
    <t>171151103</t>
  </si>
  <si>
    <t>Uložení sypaniny z hornin soudržných do násypů zhutněných strojně</t>
  </si>
  <si>
    <t>-1388536042</t>
  </si>
  <si>
    <t>Uložení sypanin do násypů strojně s rozprostřením sypaniny ve vrstvách a s hrubým urovnáním zhutněných z hornin soudržných jakékoliv třídy těžitelnosti</t>
  </si>
  <si>
    <t>249,40*0,75 "hutněný násyp v km 35,180 - 35,350; planimetrováno SW Civil3D; 75 % zemina - jedná se o odhad projektanta"</t>
  </si>
  <si>
    <t>16</t>
  </si>
  <si>
    <t>171151112</t>
  </si>
  <si>
    <t>Uložení sypaniny z hornin nesoudržných kamenitých do násypů zhutněných strojně</t>
  </si>
  <si>
    <t>-178232892</t>
  </si>
  <si>
    <t>Uložení sypanin do násypů strojně s rozprostřením sypaniny ve vrstvách a s hrubým urovnáním zhutněných z hornin nesoudržných kamenitých</t>
  </si>
  <si>
    <t>249,40*0,25 "hutněný násyp v km 35,180 - 35,350; planimetrováno SW Civil3D; 25 % kamenitý nesoudržný materiál - jedná se o odhad projektanta"</t>
  </si>
  <si>
    <t>17</t>
  </si>
  <si>
    <t>171251101</t>
  </si>
  <si>
    <t>Uložení sypaniny do násypů nezhutněných strojně</t>
  </si>
  <si>
    <t>-548064870</t>
  </si>
  <si>
    <t>Uložení sypanin do násypů strojně s rozprostřením sypaniny ve vrstvách a s hrubým urovnáním nezhutněných jakékoliv třídy těžitelnosti</t>
  </si>
  <si>
    <t>30,0 "uložení přebytků do výmolu v km 35,160; jedná se o odhad projektanta"</t>
  </si>
  <si>
    <t>18</t>
  </si>
  <si>
    <t>181411123</t>
  </si>
  <si>
    <t>Založení lučního trávníku výsevem pl do 1000 m2 ve svahu přes 1:2 do 1:1</t>
  </si>
  <si>
    <t>-1952528260</t>
  </si>
  <si>
    <t>Založení trávníku na půdě předem připravené plochy do 1000 m2 výsevem včetně utažení lučního na svahu přes 1:2 do 1:1</t>
  </si>
  <si>
    <t>1118,69 "osetí v km 35,180 - 35,350; planimetrováno SW Civil3D"</t>
  </si>
  <si>
    <t>19</t>
  </si>
  <si>
    <t>M</t>
  </si>
  <si>
    <t>00572474</t>
  </si>
  <si>
    <t>osivo směs travní krajinná-svahová</t>
  </si>
  <si>
    <t>kg</t>
  </si>
  <si>
    <t>-1866244880</t>
  </si>
  <si>
    <t>1118,69*0,015 'Přepočtené koeficientem množství</t>
  </si>
  <si>
    <t>20</t>
  </si>
  <si>
    <t>181951111</t>
  </si>
  <si>
    <t>Úprava pláně v hornině třídy těžitelnosti I skupiny 1 až 3 bez zhutnění strojně</t>
  </si>
  <si>
    <t>-330510846</t>
  </si>
  <si>
    <t>Úprava pláně vyrovnáním výškových rozdílů strojně v hornině třídy těžitelnosti I, skupiny 1 až 3 bez zhutnění</t>
  </si>
  <si>
    <t>1887,35 "rozhrnutí přebytečného materiálu v korytě toku"</t>
  </si>
  <si>
    <t>181951112</t>
  </si>
  <si>
    <t>Úprava pláně v hornině třídy těžitelnosti I skupiny 1 až 3 se zhutněním strojně</t>
  </si>
  <si>
    <t>-760316223</t>
  </si>
  <si>
    <t>Úprava pláně vyrovnáním výškových rozdílů strojně v hornině třídy těžitelnosti I, skupiny 1 až 3 se zhutněním</t>
  </si>
  <si>
    <t>1456,96 "úprava dna koryta Bečvy v km 35,180 - 35,350; planimetrováno SW Civil3D"</t>
  </si>
  <si>
    <t>22</t>
  </si>
  <si>
    <t>182151111</t>
  </si>
  <si>
    <t>Svahování v zářezech v hornině třídy těžitelnosti I skupiny 1 až 3 strojně</t>
  </si>
  <si>
    <t>1470643044</t>
  </si>
  <si>
    <t>Svahování trvalých svahů do projektovaných profilů strojně s potřebným přemístěním výkopku při svahování v zářezech v hornině třídy těžitelnosti I, skupiny 1 až 3</t>
  </si>
  <si>
    <t>733,15 "svahování výkopů v km 35,180 - 35,350; planimetrováno SW Civil3D"</t>
  </si>
  <si>
    <t>23</t>
  </si>
  <si>
    <t>182251101</t>
  </si>
  <si>
    <t>Svahování násypů strojně</t>
  </si>
  <si>
    <t>-2017143213</t>
  </si>
  <si>
    <t>Svahování trvalých svahů do projektovaných profilů strojně s potřebným přemístěním výkopku při svahování násypů v jakékoliv hornině</t>
  </si>
  <si>
    <t>1118,69 "svahování násypů v km 35,180 - 35,350; planimetrováno SW Civil3D"</t>
  </si>
  <si>
    <t>24</t>
  </si>
  <si>
    <t>182303112</t>
  </si>
  <si>
    <t>Doplnění zeminy nebo substrátu na travnatých plochách tl do 50 mm rovina ve svahu přes 1:5 do 1:2</t>
  </si>
  <si>
    <t>901988492</t>
  </si>
  <si>
    <t>Doplnění zeminy nebo substrátu na travnatých plochách tloušťky do 50 mm na svahu přes 1:5 do 1:2</t>
  </si>
  <si>
    <t>P</t>
  </si>
  <si>
    <t>Poznámka k položce:_x000d_
Součástí je také nákup a dovoz vhodné zeminy (dovoz z Hranic, vzdálenost cca 6 km).</t>
  </si>
  <si>
    <t>1118,69 "ohumusování vč. nákupu vhodné zeminy v km 35,180 - 35,350; planimetrováno SW Civil3D"</t>
  </si>
  <si>
    <t>25</t>
  </si>
  <si>
    <t>10364100</t>
  </si>
  <si>
    <t>zemina pro terénní úpravy - tříděná</t>
  </si>
  <si>
    <t>t</t>
  </si>
  <si>
    <t>1219745289</t>
  </si>
  <si>
    <t>1118,69*0,15 'Přepočtené koeficientem množství</t>
  </si>
  <si>
    <t>Vodorovné konstrukce</t>
  </si>
  <si>
    <t>26</t>
  </si>
  <si>
    <t>462512371R</t>
  </si>
  <si>
    <t>Zához z lomového kamene s proštěrkováním z terénu hmotnost přes 500 do 1000 kg</t>
  </si>
  <si>
    <t>-1983599445</t>
  </si>
  <si>
    <t>Zához z lomového kamene neupraveného záhozového s proštěrkováním z terénu, hmotnosti jednotlivých kamenů přes 500 do 1000 kg</t>
  </si>
  <si>
    <t>136,40 "patka pro rovnaninu v km 35,180 - 35,350"</t>
  </si>
  <si>
    <t>27</t>
  </si>
  <si>
    <t>462519004R</t>
  </si>
  <si>
    <t>Příplatek za urovnání ploch záhozu z lomového kamene hmotnost přes 500 do 1000 kg</t>
  </si>
  <si>
    <t>1573356204</t>
  </si>
  <si>
    <t>Zához z lomového kamene neupraveného záhozového Příplatek k cenám za urovnání viditelných ploch záhozu z kamene, hmotnosti jednotlivých kamenů přes 5200 do 1000 kg</t>
  </si>
  <si>
    <t>0,8*170,0 "patka pro rovnaninu v km 35,180 - 35,350"</t>
  </si>
  <si>
    <t>28</t>
  </si>
  <si>
    <t>463212111</t>
  </si>
  <si>
    <t>Rovnanina z lomového kamene upraveného s vyklínováním spár úlomky kamene</t>
  </si>
  <si>
    <t>-864082507</t>
  </si>
  <si>
    <t>Rovnanina z lomového kamene upraveného, tříděného jakékoliv tloušťky rovnaniny s vyklínováním spár a dutin úlomky kamene</t>
  </si>
  <si>
    <t>289,85 "oboustranná rovnanina o hmotnosti 500 - 1 000 kg v km 35,180 - 35,350; planimetrováno SW Civil3D"</t>
  </si>
  <si>
    <t>29</t>
  </si>
  <si>
    <t>463212191</t>
  </si>
  <si>
    <t>Příplatek za vypracováni líce rovnaniny</t>
  </si>
  <si>
    <t>-675349834</t>
  </si>
  <si>
    <t>Rovnanina z lomového kamene upraveného, tříděného Příplatek k cenám za vypracování líce</t>
  </si>
  <si>
    <t>2,80*170,0 "urovnání líce v km 35,180 - 35,350; planimetrováno SW Civil3D"</t>
  </si>
  <si>
    <t>998</t>
  </si>
  <si>
    <t>Přesun hmot</t>
  </si>
  <si>
    <t>30</t>
  </si>
  <si>
    <t>998332011</t>
  </si>
  <si>
    <t>Přesun hmot pro úpravy vodních toků a kanály</t>
  </si>
  <si>
    <t>-489186650</t>
  </si>
  <si>
    <t>Přesun hmot pro úpravy vodních toků a kanály, hráze rybníků apod. dopravní vzdálenost do 500 m</t>
  </si>
  <si>
    <t>25 7162-2 - Vedlejší a ostatní náklady</t>
  </si>
  <si>
    <t>OST - Ostatní</t>
  </si>
  <si>
    <t>VRN - Vedlejší rozpočtové náklady</t>
  </si>
  <si>
    <t xml:space="preserve">    VRN4 - Inženýrská činnost</t>
  </si>
  <si>
    <t>OST</t>
  </si>
  <si>
    <t>Ostatní</t>
  </si>
  <si>
    <t>800800001</t>
  </si>
  <si>
    <t>Náklady spojené se zajištěním a realizací prací</t>
  </si>
  <si>
    <t>soubor</t>
  </si>
  <si>
    <t>512</t>
  </si>
  <si>
    <t>-386014805</t>
  </si>
  <si>
    <t>Poznámka k položce:_x000d_
Uvedení pozemků do původního stavu.</t>
  </si>
  <si>
    <t>800800008</t>
  </si>
  <si>
    <t>Protokolární předání stavbou dotčených pozemků a _x000d_
komunikací, uvedených do původního stavu, zpět jejich_x000d_
 vlastníkům</t>
  </si>
  <si>
    <t>-532545081</t>
  </si>
  <si>
    <t>Protokolární předání stavbou dotčených pozemků a 
komunikací, uvedených do původního stavu, zpět jejich
 vlastníkům</t>
  </si>
  <si>
    <t>800800015</t>
  </si>
  <si>
    <t>Zajištění a zabezpečení staveniště, zřízení a likvidace zařízení staveniště, včetně případných přípojek, přístupů, _x000d_
deponií apod.</t>
  </si>
  <si>
    <t>-1752473630</t>
  </si>
  <si>
    <t>Zajištění a zabezpečení staveniště, zřízení a likvidace zařízení staveniště, včetně případných přípojek, přístupů, 
deponií apod.</t>
  </si>
  <si>
    <t>VRN</t>
  </si>
  <si>
    <t>Vedlejší rozpočtové náklady</t>
  </si>
  <si>
    <t>01 R</t>
  </si>
  <si>
    <t>Vytyčení inženýrských sítí a zařízení, včetně zajištění případné aktualizace vyjádření správců sítí, která pozbudou platnosti v období mezi předáním staveniště a vytyčením sítí</t>
  </si>
  <si>
    <t>456927629</t>
  </si>
  <si>
    <t>Poznámka k položce:_x000d_
Položka obsahuje: _x000d_
Zajištění všech nezbytných opatření, jimiž bude předejito porušení jakékoliv inženýrské sítě během výstavby, aktualizaci vyjádření k existenci sítí, jejich vytýčení, označení a ochrana stávajících inženýrských sítí a zařízení v obvodu staveniště. Doklady o vytýčení, včetně zaměření, budou před zahájením stavebních prací předány objednateli v tištěné, příp. digitální formě. Dále respektování ochranných pásem inženýrských sítí dle příslušných norem a vyhlášek a údajů jejich majetkových správců; provedení potřebných přeložek podzemních a nadzemních sítí, jejich ochranu a zajištění; potřebného vypínání vzdušných el. vedení při práci pod nimi, zajištění výluk a náhradního zásobování, související s realizací a propojením inženýrských sítí, úhrada poplatků za připojení elektrického vedení na základní síť apod.</t>
  </si>
  <si>
    <t>03 R</t>
  </si>
  <si>
    <t>Vytyčení stavby (případně pozemků nebo provedení jiných geodetických prací*) odborně způsobilou osobou v oboru zeměměřictví.</t>
  </si>
  <si>
    <t>-56598355</t>
  </si>
  <si>
    <t>10 R</t>
  </si>
  <si>
    <t>Zajištění slovení rybí obsádky, mihulí*, měkkýšů* a raků* k tomu oprávněnou osobou, včetně pořízení protokolu a zajištění oznámení zahájení prací na vodním toku příslušnému uživateli rybářského revíru.</t>
  </si>
  <si>
    <t>1174225280</t>
  </si>
  <si>
    <t>Poznámka k položce:_x000d_
Zajištění slovení rybí obsádky a dalších organismů podléhajících zvláštní ochraně k tomu oprávněnou osobou, včetně pořízení protokolu a zajištění oznámení zahájení prací na vodním toku příslušnému uživateli rybářského revíru.</t>
  </si>
  <si>
    <t>13.1 R</t>
  </si>
  <si>
    <t>Zpracování a předání dokumentace skut. provedení stavby (2 paré + 1 v el. formě na USB) objednateli.</t>
  </si>
  <si>
    <t>-1843437264</t>
  </si>
  <si>
    <t>Poznámka k položce:_x000d_
Zpracování a předání dokumentace skutečného provedení stavby (2 paré + 1 v elektronické formě na USB) objednateli._x000d_
Součástí dokumentace bude také popis a zdůvodnění případných změn a odchylek skutečného provedení stavby od stavebního povolení a ověřené projektové dokumentace.</t>
  </si>
  <si>
    <t>13.2 R</t>
  </si>
  <si>
    <t>Zpracování a předání zaměření skutečného provedení stavby – geodetická část dokumentace (2 paré + 1 v el. formě na USB) v rozsahu odpovídajícím příslušným právním předpisům, vč. zveřejnění v digitální technické mapě.</t>
  </si>
  <si>
    <t>35571615</t>
  </si>
  <si>
    <t>Poznámka k položce:_x000d_
Zpracování a předání zaměření skutečného provedení stavby – geodetická část dokumentace (2 paré + 1 v elektronické formě na USB) v rozsahu odpovídajícím příslušným právním předpisům. Pořízení fotodokumentace stavby, vč. zveřejnění v digitální technické mapě.</t>
  </si>
  <si>
    <t>15 R</t>
  </si>
  <si>
    <t>Aktualizace povodňového plánu pro celou stavbu.</t>
  </si>
  <si>
    <t>-1474670121</t>
  </si>
  <si>
    <t>16 R</t>
  </si>
  <si>
    <t>Provedení opatření vyplývajících z povodňového plánu.</t>
  </si>
  <si>
    <t>-2138507770</t>
  </si>
  <si>
    <t>17 R</t>
  </si>
  <si>
    <t>Aktualizace (přizpůsobení) nebo zpracování* plánu bezpečnosti a ochrany zdraví při práci.</t>
  </si>
  <si>
    <t>310162319</t>
  </si>
  <si>
    <t>Poznámka k položce:_x000d_
Vypracování ( příp. aktualizace) plánu bezpečnosti a ochrany zdraví při práci na staveništi ve smyslu §15 odstavce 2 zákona č. 309/2006 Sb., který předá zhotovitel objednateli k odsouhlasení při předání a převzetí staveniště. Zajištění plnění povinností dle zákona č. 309/2006 Sb. a nař.vlády č. 591/2006Sb.</t>
  </si>
  <si>
    <t>18 R</t>
  </si>
  <si>
    <t>Aktualizace havarijního plánu pro celou stavbu.</t>
  </si>
  <si>
    <t>-2044478698</t>
  </si>
  <si>
    <t>19 R</t>
  </si>
  <si>
    <t>Provedení opatření vyplývajících z havarijního plánu.</t>
  </si>
  <si>
    <t>-146793697</t>
  </si>
  <si>
    <t>VRN4</t>
  </si>
  <si>
    <t>Inženýrská činnost</t>
  </si>
  <si>
    <t>041903001</t>
  </si>
  <si>
    <t>Inženýrská činnost dozory - Dozor jiné osoby - dohled biologa</t>
  </si>
  <si>
    <t>…</t>
  </si>
  <si>
    <t>1024</t>
  </si>
  <si>
    <t>-575623437</t>
  </si>
  <si>
    <t>Dozor jiné osoby - dohled biologa</t>
  </si>
  <si>
    <t>SEZNAM FIGUR</t>
  </si>
  <si>
    <t>Výměra</t>
  </si>
  <si>
    <t>NH</t>
  </si>
  <si>
    <t>eqrwr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</si>
</sst>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257162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Bečva, Osek – Hranice, ř. km 35,300 – 38,800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Drahotuše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13. 8. 2025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GEOtest, a.s.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24.7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'25 7162-1 - SO01 Doplnění...'!J30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'25 7162-1 - SO01 Doplnění...'!P120</f>
        <v>0</v>
      </c>
      <c r="AV95" s="127">
        <f>'25 7162-1 - SO01 Doplnění...'!J33</f>
        <v>0</v>
      </c>
      <c r="AW95" s="127">
        <f>'25 7162-1 - SO01 Doplnění...'!J34</f>
        <v>0</v>
      </c>
      <c r="AX95" s="127">
        <f>'25 7162-1 - SO01 Doplnění...'!J35</f>
        <v>0</v>
      </c>
      <c r="AY95" s="127">
        <f>'25 7162-1 - SO01 Doplnění...'!J36</f>
        <v>0</v>
      </c>
      <c r="AZ95" s="127">
        <f>'25 7162-1 - SO01 Doplnění...'!F33</f>
        <v>0</v>
      </c>
      <c r="BA95" s="127">
        <f>'25 7162-1 - SO01 Doplnění...'!F34</f>
        <v>0</v>
      </c>
      <c r="BB95" s="127">
        <f>'25 7162-1 - SO01 Doplnění...'!F35</f>
        <v>0</v>
      </c>
      <c r="BC95" s="127">
        <f>'25 7162-1 - SO01 Doplnění...'!F36</f>
        <v>0</v>
      </c>
      <c r="BD95" s="129">
        <f>'25 7162-1 - SO01 Doplnění...'!F37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24.7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'25 7162-2 - Vedlejší a os...'!J30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31">
        <v>0</v>
      </c>
      <c r="AT96" s="132">
        <f>ROUND(SUM(AV96:AW96),2)</f>
        <v>0</v>
      </c>
      <c r="AU96" s="133">
        <f>'25 7162-2 - Vedlejší a os...'!P119</f>
        <v>0</v>
      </c>
      <c r="AV96" s="132">
        <f>'25 7162-2 - Vedlejší a os...'!J33</f>
        <v>0</v>
      </c>
      <c r="AW96" s="132">
        <f>'25 7162-2 - Vedlejší a os...'!J34</f>
        <v>0</v>
      </c>
      <c r="AX96" s="132">
        <f>'25 7162-2 - Vedlejší a os...'!J35</f>
        <v>0</v>
      </c>
      <c r="AY96" s="132">
        <f>'25 7162-2 - Vedlejší a os...'!J36</f>
        <v>0</v>
      </c>
      <c r="AZ96" s="132">
        <f>'25 7162-2 - Vedlejší a os...'!F33</f>
        <v>0</v>
      </c>
      <c r="BA96" s="132">
        <f>'25 7162-2 - Vedlejší a os...'!F34</f>
        <v>0</v>
      </c>
      <c r="BB96" s="132">
        <f>'25 7162-2 - Vedlejší a os...'!F35</f>
        <v>0</v>
      </c>
      <c r="BC96" s="132">
        <f>'25 7162-2 - Vedlejší a os...'!F36</f>
        <v>0</v>
      </c>
      <c r="BD96" s="134">
        <f>'25 7162-2 - Vedlejší a os...'!F37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O85w6QOpAdBs/i/NOfjNKbbsRmrCQHA4Hgg4osC8bkfpr3GI6vLNPE1SMlX9fJKYJBubZUxu4cmQLCedwe0Zuw==" hashValue="IqTXgEeoJQEsKe48X26FDM/VEONi3a241GaRFJuaUQ+J0za+vf1thKcfS+GXdQ+qtfHtFJhQ86cAllVeylnuk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25 7162-1 - SO01 Doplnění...'!C2" display="/"/>
    <hyperlink ref="A96" location="'25 7162-2 - Vedlejší a o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Bečva, Osek – Hranice, ř. km 35,300 – 38,800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30" customHeight="1">
      <c r="A9" s="37"/>
      <c r="B9" s="43"/>
      <c r="C9" s="37"/>
      <c r="D9" s="37"/>
      <c r="E9" s="141" t="s">
        <v>96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13. 8. 2025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ROUND((SUM(BE120:BE234)),  2)</f>
        <v>0</v>
      </c>
      <c r="G33" s="37"/>
      <c r="H33" s="37"/>
      <c r="I33" s="154">
        <v>0.20999999999999999</v>
      </c>
      <c r="J33" s="153">
        <f>ROUND(((SUM(BE120:BE234))*I33),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ROUND((SUM(BF120:BF234)),  2)</f>
        <v>0</v>
      </c>
      <c r="G34" s="37"/>
      <c r="H34" s="37"/>
      <c r="I34" s="154">
        <v>0.12</v>
      </c>
      <c r="J34" s="153">
        <f>ROUND(((SUM(BF120:BF234))*I34),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ROUND((SUM(BG120:BG234)),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ROUND((SUM(BH120:BH234)),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ROUND((SUM(BI120:BI234)),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Bečva, Osek – Hranice, ř. km 35,300 – 38,800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30" customHeight="1">
      <c r="A87" s="37"/>
      <c r="B87" s="38"/>
      <c r="C87" s="39"/>
      <c r="D87" s="39"/>
      <c r="E87" s="75" t="str">
        <f>E9</f>
        <v>25 7162-1 - SO01 Doplnění břehového opevnění – rovnaniny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Drahotuše</v>
      </c>
      <c r="G89" s="39"/>
      <c r="H89" s="39"/>
      <c r="I89" s="31" t="s">
        <v>22</v>
      </c>
      <c r="J89" s="78" t="str">
        <f>IF(J12="","",J12)</f>
        <v>13. 8. 2025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102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103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104</v>
      </c>
      <c r="E99" s="187"/>
      <c r="F99" s="187"/>
      <c r="G99" s="187"/>
      <c r="H99" s="187"/>
      <c r="I99" s="187"/>
      <c r="J99" s="188">
        <f>J219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105</v>
      </c>
      <c r="E100" s="187"/>
      <c r="F100" s="187"/>
      <c r="G100" s="187"/>
      <c r="H100" s="187"/>
      <c r="I100" s="187"/>
      <c r="J100" s="188">
        <f>J232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Bečva, Osek – Hranice, ř. km 35,300 – 38,800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30" customHeight="1">
      <c r="A112" s="37"/>
      <c r="B112" s="38"/>
      <c r="C112" s="39"/>
      <c r="D112" s="39"/>
      <c r="E112" s="75" t="str">
        <f>E9</f>
        <v>25 7162-1 - SO01 Doplnění břehového opevnění – rovnaniny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Drahotuše</v>
      </c>
      <c r="G114" s="39"/>
      <c r="H114" s="39"/>
      <c r="I114" s="31" t="s">
        <v>22</v>
      </c>
      <c r="J114" s="78" t="str">
        <f>IF(J12="","",J12)</f>
        <v>13. 8. 2025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Povodí Moravy, s.p.</v>
      </c>
      <c r="G116" s="39"/>
      <c r="H116" s="39"/>
      <c r="I116" s="31" t="s">
        <v>32</v>
      </c>
      <c r="J116" s="35" t="str">
        <f>E21</f>
        <v>GEOtest, a.s.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30</v>
      </c>
      <c r="D117" s="39"/>
      <c r="E117" s="39"/>
      <c r="F117" s="26" t="str">
        <f>IF(E18="","",E18)</f>
        <v>Vyplň údaj</v>
      </c>
      <c r="G117" s="39"/>
      <c r="H117" s="39"/>
      <c r="I117" s="31" t="s">
        <v>37</v>
      </c>
      <c r="J117" s="35" t="str">
        <f>E24</f>
        <v xml:space="preserve"> 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107</v>
      </c>
      <c r="D119" s="193" t="s">
        <v>65</v>
      </c>
      <c r="E119" s="193" t="s">
        <v>61</v>
      </c>
      <c r="F119" s="193" t="s">
        <v>62</v>
      </c>
      <c r="G119" s="193" t="s">
        <v>108</v>
      </c>
      <c r="H119" s="193" t="s">
        <v>109</v>
      </c>
      <c r="I119" s="193" t="s">
        <v>110</v>
      </c>
      <c r="J119" s="193" t="s">
        <v>99</v>
      </c>
      <c r="K119" s="194" t="s">
        <v>111</v>
      </c>
      <c r="L119" s="195"/>
      <c r="M119" s="99" t="s">
        <v>1</v>
      </c>
      <c r="N119" s="100" t="s">
        <v>44</v>
      </c>
      <c r="O119" s="100" t="s">
        <v>112</v>
      </c>
      <c r="P119" s="100" t="s">
        <v>113</v>
      </c>
      <c r="Q119" s="100" t="s">
        <v>114</v>
      </c>
      <c r="R119" s="100" t="s">
        <v>115</v>
      </c>
      <c r="S119" s="100" t="s">
        <v>116</v>
      </c>
      <c r="T119" s="101" t="s">
        <v>117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118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1119.535022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79</v>
      </c>
      <c r="AU120" s="16" t="s">
        <v>101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79</v>
      </c>
      <c r="E121" s="204" t="s">
        <v>119</v>
      </c>
      <c r="F121" s="204" t="s">
        <v>120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P122+P219+P232</f>
        <v>0</v>
      </c>
      <c r="Q121" s="209"/>
      <c r="R121" s="210">
        <f>R122+R219+R232</f>
        <v>1119.535022</v>
      </c>
      <c r="S121" s="209"/>
      <c r="T121" s="211">
        <f>T122+T219+T232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88</v>
      </c>
      <c r="AT121" s="213" t="s">
        <v>79</v>
      </c>
      <c r="AU121" s="213" t="s">
        <v>80</v>
      </c>
      <c r="AY121" s="212" t="s">
        <v>121</v>
      </c>
      <c r="BK121" s="214">
        <f>BK122+BK219+BK232</f>
        <v>0</v>
      </c>
    </row>
    <row r="122" s="12" customFormat="1" ht="22.8" customHeight="1">
      <c r="A122" s="12"/>
      <c r="B122" s="201"/>
      <c r="C122" s="202"/>
      <c r="D122" s="203" t="s">
        <v>79</v>
      </c>
      <c r="E122" s="215" t="s">
        <v>88</v>
      </c>
      <c r="F122" s="215" t="s">
        <v>122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SUM(P123:P218)</f>
        <v>0</v>
      </c>
      <c r="Q122" s="209"/>
      <c r="R122" s="210">
        <f>SUM(R123:R218)</f>
        <v>167.83403000000001</v>
      </c>
      <c r="S122" s="209"/>
      <c r="T122" s="211">
        <f>SUM(T123:T218)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88</v>
      </c>
      <c r="AT122" s="213" t="s">
        <v>79</v>
      </c>
      <c r="AU122" s="213" t="s">
        <v>88</v>
      </c>
      <c r="AY122" s="212" t="s">
        <v>121</v>
      </c>
      <c r="BK122" s="214">
        <f>SUM(BK123:BK218)</f>
        <v>0</v>
      </c>
    </row>
    <row r="123" s="2" customFormat="1" ht="37.8" customHeight="1">
      <c r="A123" s="37"/>
      <c r="B123" s="38"/>
      <c r="C123" s="217" t="s">
        <v>88</v>
      </c>
      <c r="D123" s="217" t="s">
        <v>123</v>
      </c>
      <c r="E123" s="218" t="s">
        <v>124</v>
      </c>
      <c r="F123" s="219" t="s">
        <v>125</v>
      </c>
      <c r="G123" s="220" t="s">
        <v>126</v>
      </c>
      <c r="H123" s="221">
        <v>20</v>
      </c>
      <c r="I123" s="222"/>
      <c r="J123" s="223">
        <f>ROUND(I123*H123,2)</f>
        <v>0</v>
      </c>
      <c r="K123" s="219" t="s">
        <v>127</v>
      </c>
      <c r="L123" s="43"/>
      <c r="M123" s="224" t="s">
        <v>1</v>
      </c>
      <c r="N123" s="225" t="s">
        <v>45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128</v>
      </c>
      <c r="AT123" s="228" t="s">
        <v>123</v>
      </c>
      <c r="AU123" s="228" t="s">
        <v>90</v>
      </c>
      <c r="AY123" s="16" t="s">
        <v>121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88</v>
      </c>
      <c r="BK123" s="229">
        <f>ROUND(I123*H123,2)</f>
        <v>0</v>
      </c>
      <c r="BL123" s="16" t="s">
        <v>128</v>
      </c>
      <c r="BM123" s="228" t="s">
        <v>129</v>
      </c>
    </row>
    <row r="124" s="2" customFormat="1">
      <c r="A124" s="37"/>
      <c r="B124" s="38"/>
      <c r="C124" s="39"/>
      <c r="D124" s="230" t="s">
        <v>130</v>
      </c>
      <c r="E124" s="39"/>
      <c r="F124" s="231" t="s">
        <v>131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130</v>
      </c>
      <c r="AU124" s="16" t="s">
        <v>90</v>
      </c>
    </row>
    <row r="125" s="13" customFormat="1">
      <c r="A125" s="13"/>
      <c r="B125" s="235"/>
      <c r="C125" s="236"/>
      <c r="D125" s="230" t="s">
        <v>132</v>
      </c>
      <c r="E125" s="237" t="s">
        <v>1</v>
      </c>
      <c r="F125" s="238" t="s">
        <v>133</v>
      </c>
      <c r="G125" s="236"/>
      <c r="H125" s="239">
        <v>20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132</v>
      </c>
      <c r="AU125" s="245" t="s">
        <v>90</v>
      </c>
      <c r="AV125" s="13" t="s">
        <v>90</v>
      </c>
      <c r="AW125" s="13" t="s">
        <v>36</v>
      </c>
      <c r="AX125" s="13" t="s">
        <v>88</v>
      </c>
      <c r="AY125" s="245" t="s">
        <v>121</v>
      </c>
    </row>
    <row r="126" s="2" customFormat="1" ht="24.15" customHeight="1">
      <c r="A126" s="37"/>
      <c r="B126" s="38"/>
      <c r="C126" s="217" t="s">
        <v>90</v>
      </c>
      <c r="D126" s="217" t="s">
        <v>123</v>
      </c>
      <c r="E126" s="218" t="s">
        <v>134</v>
      </c>
      <c r="F126" s="219" t="s">
        <v>135</v>
      </c>
      <c r="G126" s="220" t="s">
        <v>136</v>
      </c>
      <c r="H126" s="221">
        <v>10</v>
      </c>
      <c r="I126" s="222"/>
      <c r="J126" s="223">
        <f>ROUND(I126*H126,2)</f>
        <v>0</v>
      </c>
      <c r="K126" s="219" t="s">
        <v>127</v>
      </c>
      <c r="L126" s="43"/>
      <c r="M126" s="224" t="s">
        <v>1</v>
      </c>
      <c r="N126" s="225" t="s">
        <v>45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128</v>
      </c>
      <c r="AT126" s="228" t="s">
        <v>123</v>
      </c>
      <c r="AU126" s="228" t="s">
        <v>90</v>
      </c>
      <c r="AY126" s="16" t="s">
        <v>121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88</v>
      </c>
      <c r="BK126" s="229">
        <f>ROUND(I126*H126,2)</f>
        <v>0</v>
      </c>
      <c r="BL126" s="16" t="s">
        <v>128</v>
      </c>
      <c r="BM126" s="228" t="s">
        <v>137</v>
      </c>
    </row>
    <row r="127" s="2" customFormat="1">
      <c r="A127" s="37"/>
      <c r="B127" s="38"/>
      <c r="C127" s="39"/>
      <c r="D127" s="230" t="s">
        <v>130</v>
      </c>
      <c r="E127" s="39"/>
      <c r="F127" s="231" t="s">
        <v>138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90</v>
      </c>
    </row>
    <row r="128" s="13" customFormat="1">
      <c r="A128" s="13"/>
      <c r="B128" s="235"/>
      <c r="C128" s="236"/>
      <c r="D128" s="230" t="s">
        <v>132</v>
      </c>
      <c r="E128" s="237" t="s">
        <v>1</v>
      </c>
      <c r="F128" s="238" t="s">
        <v>139</v>
      </c>
      <c r="G128" s="236"/>
      <c r="H128" s="239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132</v>
      </c>
      <c r="AU128" s="245" t="s">
        <v>90</v>
      </c>
      <c r="AV128" s="13" t="s">
        <v>90</v>
      </c>
      <c r="AW128" s="13" t="s">
        <v>36</v>
      </c>
      <c r="AX128" s="13" t="s">
        <v>80</v>
      </c>
      <c r="AY128" s="245" t="s">
        <v>121</v>
      </c>
    </row>
    <row r="129" s="13" customFormat="1">
      <c r="A129" s="13"/>
      <c r="B129" s="235"/>
      <c r="C129" s="236"/>
      <c r="D129" s="230" t="s">
        <v>132</v>
      </c>
      <c r="E129" s="237" t="s">
        <v>1</v>
      </c>
      <c r="F129" s="238" t="s">
        <v>140</v>
      </c>
      <c r="G129" s="236"/>
      <c r="H129" s="239">
        <v>2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5" t="s">
        <v>132</v>
      </c>
      <c r="AU129" s="245" t="s">
        <v>90</v>
      </c>
      <c r="AV129" s="13" t="s">
        <v>90</v>
      </c>
      <c r="AW129" s="13" t="s">
        <v>36</v>
      </c>
      <c r="AX129" s="13" t="s">
        <v>80</v>
      </c>
      <c r="AY129" s="245" t="s">
        <v>121</v>
      </c>
    </row>
    <row r="130" s="13" customFormat="1">
      <c r="A130" s="13"/>
      <c r="B130" s="235"/>
      <c r="C130" s="236"/>
      <c r="D130" s="230" t="s">
        <v>132</v>
      </c>
      <c r="E130" s="237" t="s">
        <v>1</v>
      </c>
      <c r="F130" s="238" t="s">
        <v>141</v>
      </c>
      <c r="G130" s="236"/>
      <c r="H130" s="239">
        <v>5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132</v>
      </c>
      <c r="AU130" s="245" t="s">
        <v>90</v>
      </c>
      <c r="AV130" s="13" t="s">
        <v>90</v>
      </c>
      <c r="AW130" s="13" t="s">
        <v>36</v>
      </c>
      <c r="AX130" s="13" t="s">
        <v>80</v>
      </c>
      <c r="AY130" s="245" t="s">
        <v>121</v>
      </c>
    </row>
    <row r="131" s="13" customFormat="1">
      <c r="A131" s="13"/>
      <c r="B131" s="235"/>
      <c r="C131" s="236"/>
      <c r="D131" s="230" t="s">
        <v>132</v>
      </c>
      <c r="E131" s="237" t="s">
        <v>1</v>
      </c>
      <c r="F131" s="238" t="s">
        <v>142</v>
      </c>
      <c r="G131" s="236"/>
      <c r="H131" s="239">
        <v>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132</v>
      </c>
      <c r="AU131" s="245" t="s">
        <v>90</v>
      </c>
      <c r="AV131" s="13" t="s">
        <v>90</v>
      </c>
      <c r="AW131" s="13" t="s">
        <v>36</v>
      </c>
      <c r="AX131" s="13" t="s">
        <v>80</v>
      </c>
      <c r="AY131" s="245" t="s">
        <v>121</v>
      </c>
    </row>
    <row r="132" s="14" customFormat="1">
      <c r="A132" s="14"/>
      <c r="B132" s="246"/>
      <c r="C132" s="247"/>
      <c r="D132" s="230" t="s">
        <v>132</v>
      </c>
      <c r="E132" s="248" t="s">
        <v>1</v>
      </c>
      <c r="F132" s="249" t="s">
        <v>143</v>
      </c>
      <c r="G132" s="247"/>
      <c r="H132" s="250">
        <v>10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132</v>
      </c>
      <c r="AU132" s="256" t="s">
        <v>90</v>
      </c>
      <c r="AV132" s="14" t="s">
        <v>128</v>
      </c>
      <c r="AW132" s="14" t="s">
        <v>36</v>
      </c>
      <c r="AX132" s="14" t="s">
        <v>88</v>
      </c>
      <c r="AY132" s="256" t="s">
        <v>121</v>
      </c>
    </row>
    <row r="133" s="2" customFormat="1" ht="24.15" customHeight="1">
      <c r="A133" s="37"/>
      <c r="B133" s="38"/>
      <c r="C133" s="217" t="s">
        <v>144</v>
      </c>
      <c r="D133" s="217" t="s">
        <v>123</v>
      </c>
      <c r="E133" s="218" t="s">
        <v>145</v>
      </c>
      <c r="F133" s="219" t="s">
        <v>146</v>
      </c>
      <c r="G133" s="220" t="s">
        <v>136</v>
      </c>
      <c r="H133" s="221">
        <v>2</v>
      </c>
      <c r="I133" s="222"/>
      <c r="J133" s="223">
        <f>ROUND(I133*H133,2)</f>
        <v>0</v>
      </c>
      <c r="K133" s="219" t="s">
        <v>127</v>
      </c>
      <c r="L133" s="43"/>
      <c r="M133" s="224" t="s">
        <v>1</v>
      </c>
      <c r="N133" s="225" t="s">
        <v>45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128</v>
      </c>
      <c r="AT133" s="228" t="s">
        <v>123</v>
      </c>
      <c r="AU133" s="228" t="s">
        <v>90</v>
      </c>
      <c r="AY133" s="16" t="s">
        <v>121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88</v>
      </c>
      <c r="BK133" s="229">
        <f>ROUND(I133*H133,2)</f>
        <v>0</v>
      </c>
      <c r="BL133" s="16" t="s">
        <v>128</v>
      </c>
      <c r="BM133" s="228" t="s">
        <v>147</v>
      </c>
    </row>
    <row r="134" s="2" customFormat="1">
      <c r="A134" s="37"/>
      <c r="B134" s="38"/>
      <c r="C134" s="39"/>
      <c r="D134" s="230" t="s">
        <v>130</v>
      </c>
      <c r="E134" s="39"/>
      <c r="F134" s="231" t="s">
        <v>148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90</v>
      </c>
    </row>
    <row r="135" s="13" customFormat="1">
      <c r="A135" s="13"/>
      <c r="B135" s="235"/>
      <c r="C135" s="236"/>
      <c r="D135" s="230" t="s">
        <v>132</v>
      </c>
      <c r="E135" s="237" t="s">
        <v>1</v>
      </c>
      <c r="F135" s="238" t="s">
        <v>149</v>
      </c>
      <c r="G135" s="236"/>
      <c r="H135" s="239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132</v>
      </c>
      <c r="AU135" s="245" t="s">
        <v>90</v>
      </c>
      <c r="AV135" s="13" t="s">
        <v>90</v>
      </c>
      <c r="AW135" s="13" t="s">
        <v>36</v>
      </c>
      <c r="AX135" s="13" t="s">
        <v>80</v>
      </c>
      <c r="AY135" s="245" t="s">
        <v>121</v>
      </c>
    </row>
    <row r="136" s="13" customFormat="1">
      <c r="A136" s="13"/>
      <c r="B136" s="235"/>
      <c r="C136" s="236"/>
      <c r="D136" s="230" t="s">
        <v>132</v>
      </c>
      <c r="E136" s="237" t="s">
        <v>1</v>
      </c>
      <c r="F136" s="238" t="s">
        <v>149</v>
      </c>
      <c r="G136" s="236"/>
      <c r="H136" s="239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132</v>
      </c>
      <c r="AU136" s="245" t="s">
        <v>90</v>
      </c>
      <c r="AV136" s="13" t="s">
        <v>90</v>
      </c>
      <c r="AW136" s="13" t="s">
        <v>36</v>
      </c>
      <c r="AX136" s="13" t="s">
        <v>80</v>
      </c>
      <c r="AY136" s="245" t="s">
        <v>121</v>
      </c>
    </row>
    <row r="137" s="14" customFormat="1">
      <c r="A137" s="14"/>
      <c r="B137" s="246"/>
      <c r="C137" s="247"/>
      <c r="D137" s="230" t="s">
        <v>132</v>
      </c>
      <c r="E137" s="248" t="s">
        <v>1</v>
      </c>
      <c r="F137" s="249" t="s">
        <v>143</v>
      </c>
      <c r="G137" s="247"/>
      <c r="H137" s="250">
        <v>2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6" t="s">
        <v>132</v>
      </c>
      <c r="AU137" s="256" t="s">
        <v>90</v>
      </c>
      <c r="AV137" s="14" t="s">
        <v>128</v>
      </c>
      <c r="AW137" s="14" t="s">
        <v>36</v>
      </c>
      <c r="AX137" s="14" t="s">
        <v>88</v>
      </c>
      <c r="AY137" s="256" t="s">
        <v>121</v>
      </c>
    </row>
    <row r="138" s="2" customFormat="1" ht="24.15" customHeight="1">
      <c r="A138" s="37"/>
      <c r="B138" s="38"/>
      <c r="C138" s="217" t="s">
        <v>128</v>
      </c>
      <c r="D138" s="217" t="s">
        <v>123</v>
      </c>
      <c r="E138" s="218" t="s">
        <v>150</v>
      </c>
      <c r="F138" s="219" t="s">
        <v>151</v>
      </c>
      <c r="G138" s="220" t="s">
        <v>136</v>
      </c>
      <c r="H138" s="221">
        <v>3</v>
      </c>
      <c r="I138" s="222"/>
      <c r="J138" s="223">
        <f>ROUND(I138*H138,2)</f>
        <v>0</v>
      </c>
      <c r="K138" s="219" t="s">
        <v>127</v>
      </c>
      <c r="L138" s="43"/>
      <c r="M138" s="224" t="s">
        <v>1</v>
      </c>
      <c r="N138" s="225" t="s">
        <v>45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128</v>
      </c>
      <c r="AT138" s="228" t="s">
        <v>123</v>
      </c>
      <c r="AU138" s="228" t="s">
        <v>90</v>
      </c>
      <c r="AY138" s="16" t="s">
        <v>121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88</v>
      </c>
      <c r="BK138" s="229">
        <f>ROUND(I138*H138,2)</f>
        <v>0</v>
      </c>
      <c r="BL138" s="16" t="s">
        <v>128</v>
      </c>
      <c r="BM138" s="228" t="s">
        <v>152</v>
      </c>
    </row>
    <row r="139" s="2" customFormat="1">
      <c r="A139" s="37"/>
      <c r="B139" s="38"/>
      <c r="C139" s="39"/>
      <c r="D139" s="230" t="s">
        <v>130</v>
      </c>
      <c r="E139" s="39"/>
      <c r="F139" s="231" t="s">
        <v>153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90</v>
      </c>
    </row>
    <row r="140" s="13" customFormat="1">
      <c r="A140" s="13"/>
      <c r="B140" s="235"/>
      <c r="C140" s="236"/>
      <c r="D140" s="230" t="s">
        <v>132</v>
      </c>
      <c r="E140" s="237" t="s">
        <v>1</v>
      </c>
      <c r="F140" s="238" t="s">
        <v>154</v>
      </c>
      <c r="G140" s="236"/>
      <c r="H140" s="239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132</v>
      </c>
      <c r="AU140" s="245" t="s">
        <v>90</v>
      </c>
      <c r="AV140" s="13" t="s">
        <v>90</v>
      </c>
      <c r="AW140" s="13" t="s">
        <v>36</v>
      </c>
      <c r="AX140" s="13" t="s">
        <v>80</v>
      </c>
      <c r="AY140" s="245" t="s">
        <v>121</v>
      </c>
    </row>
    <row r="141" s="13" customFormat="1">
      <c r="A141" s="13"/>
      <c r="B141" s="235"/>
      <c r="C141" s="236"/>
      <c r="D141" s="230" t="s">
        <v>132</v>
      </c>
      <c r="E141" s="237" t="s">
        <v>1</v>
      </c>
      <c r="F141" s="238" t="s">
        <v>155</v>
      </c>
      <c r="G141" s="236"/>
      <c r="H141" s="239">
        <v>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132</v>
      </c>
      <c r="AU141" s="245" t="s">
        <v>90</v>
      </c>
      <c r="AV141" s="13" t="s">
        <v>90</v>
      </c>
      <c r="AW141" s="13" t="s">
        <v>36</v>
      </c>
      <c r="AX141" s="13" t="s">
        <v>80</v>
      </c>
      <c r="AY141" s="245" t="s">
        <v>121</v>
      </c>
    </row>
    <row r="142" s="14" customFormat="1">
      <c r="A142" s="14"/>
      <c r="B142" s="246"/>
      <c r="C142" s="247"/>
      <c r="D142" s="230" t="s">
        <v>132</v>
      </c>
      <c r="E142" s="248" t="s">
        <v>1</v>
      </c>
      <c r="F142" s="249" t="s">
        <v>143</v>
      </c>
      <c r="G142" s="247"/>
      <c r="H142" s="250">
        <v>3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132</v>
      </c>
      <c r="AU142" s="256" t="s">
        <v>90</v>
      </c>
      <c r="AV142" s="14" t="s">
        <v>128</v>
      </c>
      <c r="AW142" s="14" t="s">
        <v>36</v>
      </c>
      <c r="AX142" s="14" t="s">
        <v>88</v>
      </c>
      <c r="AY142" s="256" t="s">
        <v>121</v>
      </c>
    </row>
    <row r="143" s="2" customFormat="1" ht="24.15" customHeight="1">
      <c r="A143" s="37"/>
      <c r="B143" s="38"/>
      <c r="C143" s="217" t="s">
        <v>156</v>
      </c>
      <c r="D143" s="217" t="s">
        <v>123</v>
      </c>
      <c r="E143" s="218" t="s">
        <v>157</v>
      </c>
      <c r="F143" s="219" t="s">
        <v>158</v>
      </c>
      <c r="G143" s="220" t="s">
        <v>136</v>
      </c>
      <c r="H143" s="221">
        <v>10</v>
      </c>
      <c r="I143" s="222"/>
      <c r="J143" s="223">
        <f>ROUND(I143*H143,2)</f>
        <v>0</v>
      </c>
      <c r="K143" s="219" t="s">
        <v>127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128</v>
      </c>
      <c r="AT143" s="228" t="s">
        <v>123</v>
      </c>
      <c r="AU143" s="228" t="s">
        <v>90</v>
      </c>
      <c r="AY143" s="16" t="s">
        <v>121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128</v>
      </c>
      <c r="BM143" s="228" t="s">
        <v>159</v>
      </c>
    </row>
    <row r="144" s="2" customFormat="1">
      <c r="A144" s="37"/>
      <c r="B144" s="38"/>
      <c r="C144" s="39"/>
      <c r="D144" s="230" t="s">
        <v>130</v>
      </c>
      <c r="E144" s="39"/>
      <c r="F144" s="231" t="s">
        <v>160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90</v>
      </c>
    </row>
    <row r="145" s="13" customFormat="1">
      <c r="A145" s="13"/>
      <c r="B145" s="235"/>
      <c r="C145" s="236"/>
      <c r="D145" s="230" t="s">
        <v>132</v>
      </c>
      <c r="E145" s="237" t="s">
        <v>1</v>
      </c>
      <c r="F145" s="238" t="s">
        <v>139</v>
      </c>
      <c r="G145" s="236"/>
      <c r="H145" s="239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132</v>
      </c>
      <c r="AU145" s="245" t="s">
        <v>90</v>
      </c>
      <c r="AV145" s="13" t="s">
        <v>90</v>
      </c>
      <c r="AW145" s="13" t="s">
        <v>36</v>
      </c>
      <c r="AX145" s="13" t="s">
        <v>80</v>
      </c>
      <c r="AY145" s="245" t="s">
        <v>121</v>
      </c>
    </row>
    <row r="146" s="13" customFormat="1">
      <c r="A146" s="13"/>
      <c r="B146" s="235"/>
      <c r="C146" s="236"/>
      <c r="D146" s="230" t="s">
        <v>132</v>
      </c>
      <c r="E146" s="237" t="s">
        <v>1</v>
      </c>
      <c r="F146" s="238" t="s">
        <v>140</v>
      </c>
      <c r="G146" s="236"/>
      <c r="H146" s="239">
        <v>2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132</v>
      </c>
      <c r="AU146" s="245" t="s">
        <v>90</v>
      </c>
      <c r="AV146" s="13" t="s">
        <v>90</v>
      </c>
      <c r="AW146" s="13" t="s">
        <v>36</v>
      </c>
      <c r="AX146" s="13" t="s">
        <v>80</v>
      </c>
      <c r="AY146" s="245" t="s">
        <v>121</v>
      </c>
    </row>
    <row r="147" s="13" customFormat="1">
      <c r="A147" s="13"/>
      <c r="B147" s="235"/>
      <c r="C147" s="236"/>
      <c r="D147" s="230" t="s">
        <v>132</v>
      </c>
      <c r="E147" s="237" t="s">
        <v>1</v>
      </c>
      <c r="F147" s="238" t="s">
        <v>141</v>
      </c>
      <c r="G147" s="236"/>
      <c r="H147" s="239">
        <v>5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132</v>
      </c>
      <c r="AU147" s="245" t="s">
        <v>90</v>
      </c>
      <c r="AV147" s="13" t="s">
        <v>90</v>
      </c>
      <c r="AW147" s="13" t="s">
        <v>36</v>
      </c>
      <c r="AX147" s="13" t="s">
        <v>80</v>
      </c>
      <c r="AY147" s="245" t="s">
        <v>121</v>
      </c>
    </row>
    <row r="148" s="13" customFormat="1">
      <c r="A148" s="13"/>
      <c r="B148" s="235"/>
      <c r="C148" s="236"/>
      <c r="D148" s="230" t="s">
        <v>132</v>
      </c>
      <c r="E148" s="237" t="s">
        <v>1</v>
      </c>
      <c r="F148" s="238" t="s">
        <v>142</v>
      </c>
      <c r="G148" s="236"/>
      <c r="H148" s="239">
        <v>2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132</v>
      </c>
      <c r="AU148" s="245" t="s">
        <v>90</v>
      </c>
      <c r="AV148" s="13" t="s">
        <v>90</v>
      </c>
      <c r="AW148" s="13" t="s">
        <v>36</v>
      </c>
      <c r="AX148" s="13" t="s">
        <v>80</v>
      </c>
      <c r="AY148" s="245" t="s">
        <v>121</v>
      </c>
    </row>
    <row r="149" s="14" customFormat="1">
      <c r="A149" s="14"/>
      <c r="B149" s="246"/>
      <c r="C149" s="247"/>
      <c r="D149" s="230" t="s">
        <v>132</v>
      </c>
      <c r="E149" s="248" t="s">
        <v>1</v>
      </c>
      <c r="F149" s="249" t="s">
        <v>143</v>
      </c>
      <c r="G149" s="247"/>
      <c r="H149" s="250">
        <v>10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132</v>
      </c>
      <c r="AU149" s="256" t="s">
        <v>90</v>
      </c>
      <c r="AV149" s="14" t="s">
        <v>128</v>
      </c>
      <c r="AW149" s="14" t="s">
        <v>36</v>
      </c>
      <c r="AX149" s="14" t="s">
        <v>88</v>
      </c>
      <c r="AY149" s="256" t="s">
        <v>121</v>
      </c>
    </row>
    <row r="150" s="2" customFormat="1" ht="33" customHeight="1">
      <c r="A150" s="37"/>
      <c r="B150" s="38"/>
      <c r="C150" s="217" t="s">
        <v>161</v>
      </c>
      <c r="D150" s="217" t="s">
        <v>123</v>
      </c>
      <c r="E150" s="218" t="s">
        <v>162</v>
      </c>
      <c r="F150" s="219" t="s">
        <v>163</v>
      </c>
      <c r="G150" s="220" t="s">
        <v>136</v>
      </c>
      <c r="H150" s="221">
        <v>2</v>
      </c>
      <c r="I150" s="222"/>
      <c r="J150" s="223">
        <f>ROUND(I150*H150,2)</f>
        <v>0</v>
      </c>
      <c r="K150" s="219" t="s">
        <v>127</v>
      </c>
      <c r="L150" s="43"/>
      <c r="M150" s="224" t="s">
        <v>1</v>
      </c>
      <c r="N150" s="225" t="s">
        <v>45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128</v>
      </c>
      <c r="AT150" s="228" t="s">
        <v>123</v>
      </c>
      <c r="AU150" s="228" t="s">
        <v>90</v>
      </c>
      <c r="AY150" s="16" t="s">
        <v>121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88</v>
      </c>
      <c r="BK150" s="229">
        <f>ROUND(I150*H150,2)</f>
        <v>0</v>
      </c>
      <c r="BL150" s="16" t="s">
        <v>128</v>
      </c>
      <c r="BM150" s="228" t="s">
        <v>164</v>
      </c>
    </row>
    <row r="151" s="2" customFormat="1">
      <c r="A151" s="37"/>
      <c r="B151" s="38"/>
      <c r="C151" s="39"/>
      <c r="D151" s="230" t="s">
        <v>130</v>
      </c>
      <c r="E151" s="39"/>
      <c r="F151" s="231" t="s">
        <v>165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130</v>
      </c>
      <c r="AU151" s="16" t="s">
        <v>90</v>
      </c>
    </row>
    <row r="152" s="13" customFormat="1">
      <c r="A152" s="13"/>
      <c r="B152" s="235"/>
      <c r="C152" s="236"/>
      <c r="D152" s="230" t="s">
        <v>132</v>
      </c>
      <c r="E152" s="237" t="s">
        <v>1</v>
      </c>
      <c r="F152" s="238" t="s">
        <v>149</v>
      </c>
      <c r="G152" s="236"/>
      <c r="H152" s="239">
        <v>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132</v>
      </c>
      <c r="AU152" s="245" t="s">
        <v>90</v>
      </c>
      <c r="AV152" s="13" t="s">
        <v>90</v>
      </c>
      <c r="AW152" s="13" t="s">
        <v>36</v>
      </c>
      <c r="AX152" s="13" t="s">
        <v>80</v>
      </c>
      <c r="AY152" s="245" t="s">
        <v>121</v>
      </c>
    </row>
    <row r="153" s="13" customFormat="1">
      <c r="A153" s="13"/>
      <c r="B153" s="235"/>
      <c r="C153" s="236"/>
      <c r="D153" s="230" t="s">
        <v>132</v>
      </c>
      <c r="E153" s="237" t="s">
        <v>1</v>
      </c>
      <c r="F153" s="238" t="s">
        <v>149</v>
      </c>
      <c r="G153" s="236"/>
      <c r="H153" s="239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132</v>
      </c>
      <c r="AU153" s="245" t="s">
        <v>90</v>
      </c>
      <c r="AV153" s="13" t="s">
        <v>90</v>
      </c>
      <c r="AW153" s="13" t="s">
        <v>36</v>
      </c>
      <c r="AX153" s="13" t="s">
        <v>80</v>
      </c>
      <c r="AY153" s="245" t="s">
        <v>121</v>
      </c>
    </row>
    <row r="154" s="14" customFormat="1">
      <c r="A154" s="14"/>
      <c r="B154" s="246"/>
      <c r="C154" s="247"/>
      <c r="D154" s="230" t="s">
        <v>132</v>
      </c>
      <c r="E154" s="248" t="s">
        <v>1</v>
      </c>
      <c r="F154" s="249" t="s">
        <v>143</v>
      </c>
      <c r="G154" s="247"/>
      <c r="H154" s="250">
        <v>2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132</v>
      </c>
      <c r="AU154" s="256" t="s">
        <v>90</v>
      </c>
      <c r="AV154" s="14" t="s">
        <v>128</v>
      </c>
      <c r="AW154" s="14" t="s">
        <v>36</v>
      </c>
      <c r="AX154" s="14" t="s">
        <v>88</v>
      </c>
      <c r="AY154" s="256" t="s">
        <v>121</v>
      </c>
    </row>
    <row r="155" s="2" customFormat="1" ht="33" customHeight="1">
      <c r="A155" s="37"/>
      <c r="B155" s="38"/>
      <c r="C155" s="217" t="s">
        <v>166</v>
      </c>
      <c r="D155" s="217" t="s">
        <v>123</v>
      </c>
      <c r="E155" s="218" t="s">
        <v>167</v>
      </c>
      <c r="F155" s="219" t="s">
        <v>168</v>
      </c>
      <c r="G155" s="220" t="s">
        <v>136</v>
      </c>
      <c r="H155" s="221">
        <v>3</v>
      </c>
      <c r="I155" s="222"/>
      <c r="J155" s="223">
        <f>ROUND(I155*H155,2)</f>
        <v>0</v>
      </c>
      <c r="K155" s="219" t="s">
        <v>127</v>
      </c>
      <c r="L155" s="43"/>
      <c r="M155" s="224" t="s">
        <v>1</v>
      </c>
      <c r="N155" s="225" t="s">
        <v>45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128</v>
      </c>
      <c r="AT155" s="228" t="s">
        <v>123</v>
      </c>
      <c r="AU155" s="228" t="s">
        <v>90</v>
      </c>
      <c r="AY155" s="16" t="s">
        <v>121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88</v>
      </c>
      <c r="BK155" s="229">
        <f>ROUND(I155*H155,2)</f>
        <v>0</v>
      </c>
      <c r="BL155" s="16" t="s">
        <v>128</v>
      </c>
      <c r="BM155" s="228" t="s">
        <v>169</v>
      </c>
    </row>
    <row r="156" s="2" customFormat="1">
      <c r="A156" s="37"/>
      <c r="B156" s="38"/>
      <c r="C156" s="39"/>
      <c r="D156" s="230" t="s">
        <v>130</v>
      </c>
      <c r="E156" s="39"/>
      <c r="F156" s="231" t="s">
        <v>170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90</v>
      </c>
    </row>
    <row r="157" s="13" customFormat="1">
      <c r="A157" s="13"/>
      <c r="B157" s="235"/>
      <c r="C157" s="236"/>
      <c r="D157" s="230" t="s">
        <v>132</v>
      </c>
      <c r="E157" s="237" t="s">
        <v>1</v>
      </c>
      <c r="F157" s="238" t="s">
        <v>154</v>
      </c>
      <c r="G157" s="236"/>
      <c r="H157" s="239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132</v>
      </c>
      <c r="AU157" s="245" t="s">
        <v>90</v>
      </c>
      <c r="AV157" s="13" t="s">
        <v>90</v>
      </c>
      <c r="AW157" s="13" t="s">
        <v>36</v>
      </c>
      <c r="AX157" s="13" t="s">
        <v>80</v>
      </c>
      <c r="AY157" s="245" t="s">
        <v>121</v>
      </c>
    </row>
    <row r="158" s="13" customFormat="1">
      <c r="A158" s="13"/>
      <c r="B158" s="235"/>
      <c r="C158" s="236"/>
      <c r="D158" s="230" t="s">
        <v>132</v>
      </c>
      <c r="E158" s="237" t="s">
        <v>1</v>
      </c>
      <c r="F158" s="238" t="s">
        <v>155</v>
      </c>
      <c r="G158" s="236"/>
      <c r="H158" s="239">
        <v>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132</v>
      </c>
      <c r="AU158" s="245" t="s">
        <v>90</v>
      </c>
      <c r="AV158" s="13" t="s">
        <v>90</v>
      </c>
      <c r="AW158" s="13" t="s">
        <v>36</v>
      </c>
      <c r="AX158" s="13" t="s">
        <v>80</v>
      </c>
      <c r="AY158" s="245" t="s">
        <v>121</v>
      </c>
    </row>
    <row r="159" s="14" customFormat="1">
      <c r="A159" s="14"/>
      <c r="B159" s="246"/>
      <c r="C159" s="247"/>
      <c r="D159" s="230" t="s">
        <v>132</v>
      </c>
      <c r="E159" s="248" t="s">
        <v>1</v>
      </c>
      <c r="F159" s="249" t="s">
        <v>143</v>
      </c>
      <c r="G159" s="247"/>
      <c r="H159" s="250">
        <v>3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132</v>
      </c>
      <c r="AU159" s="256" t="s">
        <v>90</v>
      </c>
      <c r="AV159" s="14" t="s">
        <v>128</v>
      </c>
      <c r="AW159" s="14" t="s">
        <v>36</v>
      </c>
      <c r="AX159" s="14" t="s">
        <v>88</v>
      </c>
      <c r="AY159" s="256" t="s">
        <v>121</v>
      </c>
    </row>
    <row r="160" s="2" customFormat="1" ht="24.15" customHeight="1">
      <c r="A160" s="37"/>
      <c r="B160" s="38"/>
      <c r="C160" s="217" t="s">
        <v>171</v>
      </c>
      <c r="D160" s="217" t="s">
        <v>123</v>
      </c>
      <c r="E160" s="218" t="s">
        <v>172</v>
      </c>
      <c r="F160" s="219" t="s">
        <v>173</v>
      </c>
      <c r="G160" s="220" t="s">
        <v>126</v>
      </c>
      <c r="H160" s="221">
        <v>20</v>
      </c>
      <c r="I160" s="222"/>
      <c r="J160" s="223">
        <f>ROUND(I160*H160,2)</f>
        <v>0</v>
      </c>
      <c r="K160" s="219" t="s">
        <v>127</v>
      </c>
      <c r="L160" s="43"/>
      <c r="M160" s="224" t="s">
        <v>1</v>
      </c>
      <c r="N160" s="225" t="s">
        <v>45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128</v>
      </c>
      <c r="AT160" s="228" t="s">
        <v>123</v>
      </c>
      <c r="AU160" s="228" t="s">
        <v>90</v>
      </c>
      <c r="AY160" s="16" t="s">
        <v>121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88</v>
      </c>
      <c r="BK160" s="229">
        <f>ROUND(I160*H160,2)</f>
        <v>0</v>
      </c>
      <c r="BL160" s="16" t="s">
        <v>128</v>
      </c>
      <c r="BM160" s="228" t="s">
        <v>174</v>
      </c>
    </row>
    <row r="161" s="2" customFormat="1">
      <c r="A161" s="37"/>
      <c r="B161" s="38"/>
      <c r="C161" s="39"/>
      <c r="D161" s="230" t="s">
        <v>130</v>
      </c>
      <c r="E161" s="39"/>
      <c r="F161" s="231" t="s">
        <v>175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130</v>
      </c>
      <c r="AU161" s="16" t="s">
        <v>90</v>
      </c>
    </row>
    <row r="162" s="13" customFormat="1">
      <c r="A162" s="13"/>
      <c r="B162" s="235"/>
      <c r="C162" s="236"/>
      <c r="D162" s="230" t="s">
        <v>132</v>
      </c>
      <c r="E162" s="237" t="s">
        <v>1</v>
      </c>
      <c r="F162" s="238" t="s">
        <v>133</v>
      </c>
      <c r="G162" s="236"/>
      <c r="H162" s="239">
        <v>20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132</v>
      </c>
      <c r="AU162" s="245" t="s">
        <v>90</v>
      </c>
      <c r="AV162" s="13" t="s">
        <v>90</v>
      </c>
      <c r="AW162" s="13" t="s">
        <v>36</v>
      </c>
      <c r="AX162" s="13" t="s">
        <v>88</v>
      </c>
      <c r="AY162" s="245" t="s">
        <v>121</v>
      </c>
    </row>
    <row r="163" s="2" customFormat="1" ht="24.15" customHeight="1">
      <c r="A163" s="37"/>
      <c r="B163" s="38"/>
      <c r="C163" s="217" t="s">
        <v>176</v>
      </c>
      <c r="D163" s="217" t="s">
        <v>123</v>
      </c>
      <c r="E163" s="218" t="s">
        <v>177</v>
      </c>
      <c r="F163" s="219" t="s">
        <v>178</v>
      </c>
      <c r="G163" s="220" t="s">
        <v>136</v>
      </c>
      <c r="H163" s="221">
        <v>4</v>
      </c>
      <c r="I163" s="222"/>
      <c r="J163" s="223">
        <f>ROUND(I163*H163,2)</f>
        <v>0</v>
      </c>
      <c r="K163" s="219" t="s">
        <v>1</v>
      </c>
      <c r="L163" s="43"/>
      <c r="M163" s="224" t="s">
        <v>1</v>
      </c>
      <c r="N163" s="225" t="s">
        <v>45</v>
      </c>
      <c r="O163" s="90"/>
      <c r="P163" s="226">
        <f>O163*H163</f>
        <v>0</v>
      </c>
      <c r="Q163" s="226">
        <v>9.0000000000000006E-05</v>
      </c>
      <c r="R163" s="226">
        <f>Q163*H163</f>
        <v>0.00036000000000000002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128</v>
      </c>
      <c r="AT163" s="228" t="s">
        <v>123</v>
      </c>
      <c r="AU163" s="228" t="s">
        <v>90</v>
      </c>
      <c r="AY163" s="16" t="s">
        <v>121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88</v>
      </c>
      <c r="BK163" s="229">
        <f>ROUND(I163*H163,2)</f>
        <v>0</v>
      </c>
      <c r="BL163" s="16" t="s">
        <v>128</v>
      </c>
      <c r="BM163" s="228" t="s">
        <v>179</v>
      </c>
    </row>
    <row r="164" s="2" customFormat="1">
      <c r="A164" s="37"/>
      <c r="B164" s="38"/>
      <c r="C164" s="39"/>
      <c r="D164" s="230" t="s">
        <v>130</v>
      </c>
      <c r="E164" s="39"/>
      <c r="F164" s="231" t="s">
        <v>178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90</v>
      </c>
    </row>
    <row r="165" s="13" customFormat="1">
      <c r="A165" s="13"/>
      <c r="B165" s="235"/>
      <c r="C165" s="236"/>
      <c r="D165" s="230" t="s">
        <v>132</v>
      </c>
      <c r="E165" s="237" t="s">
        <v>1</v>
      </c>
      <c r="F165" s="238" t="s">
        <v>180</v>
      </c>
      <c r="G165" s="236"/>
      <c r="H165" s="239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132</v>
      </c>
      <c r="AU165" s="245" t="s">
        <v>90</v>
      </c>
      <c r="AV165" s="13" t="s">
        <v>90</v>
      </c>
      <c r="AW165" s="13" t="s">
        <v>36</v>
      </c>
      <c r="AX165" s="13" t="s">
        <v>80</v>
      </c>
      <c r="AY165" s="245" t="s">
        <v>121</v>
      </c>
    </row>
    <row r="166" s="13" customFormat="1">
      <c r="A166" s="13"/>
      <c r="B166" s="235"/>
      <c r="C166" s="236"/>
      <c r="D166" s="230" t="s">
        <v>132</v>
      </c>
      <c r="E166" s="237" t="s">
        <v>1</v>
      </c>
      <c r="F166" s="238" t="s">
        <v>181</v>
      </c>
      <c r="G166" s="236"/>
      <c r="H166" s="239">
        <v>1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132</v>
      </c>
      <c r="AU166" s="245" t="s">
        <v>90</v>
      </c>
      <c r="AV166" s="13" t="s">
        <v>90</v>
      </c>
      <c r="AW166" s="13" t="s">
        <v>36</v>
      </c>
      <c r="AX166" s="13" t="s">
        <v>80</v>
      </c>
      <c r="AY166" s="245" t="s">
        <v>121</v>
      </c>
    </row>
    <row r="167" s="13" customFormat="1">
      <c r="A167" s="13"/>
      <c r="B167" s="235"/>
      <c r="C167" s="236"/>
      <c r="D167" s="230" t="s">
        <v>132</v>
      </c>
      <c r="E167" s="237" t="s">
        <v>1</v>
      </c>
      <c r="F167" s="238" t="s">
        <v>182</v>
      </c>
      <c r="G167" s="236"/>
      <c r="H167" s="239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132</v>
      </c>
      <c r="AU167" s="245" t="s">
        <v>90</v>
      </c>
      <c r="AV167" s="13" t="s">
        <v>90</v>
      </c>
      <c r="AW167" s="13" t="s">
        <v>36</v>
      </c>
      <c r="AX167" s="13" t="s">
        <v>80</v>
      </c>
      <c r="AY167" s="245" t="s">
        <v>121</v>
      </c>
    </row>
    <row r="168" s="13" customFormat="1">
      <c r="A168" s="13"/>
      <c r="B168" s="235"/>
      <c r="C168" s="236"/>
      <c r="D168" s="230" t="s">
        <v>132</v>
      </c>
      <c r="E168" s="237" t="s">
        <v>1</v>
      </c>
      <c r="F168" s="238" t="s">
        <v>183</v>
      </c>
      <c r="G168" s="236"/>
      <c r="H168" s="239">
        <v>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132</v>
      </c>
      <c r="AU168" s="245" t="s">
        <v>90</v>
      </c>
      <c r="AV168" s="13" t="s">
        <v>90</v>
      </c>
      <c r="AW168" s="13" t="s">
        <v>36</v>
      </c>
      <c r="AX168" s="13" t="s">
        <v>80</v>
      </c>
      <c r="AY168" s="245" t="s">
        <v>121</v>
      </c>
    </row>
    <row r="169" s="14" customFormat="1">
      <c r="A169" s="14"/>
      <c r="B169" s="246"/>
      <c r="C169" s="247"/>
      <c r="D169" s="230" t="s">
        <v>132</v>
      </c>
      <c r="E169" s="248" t="s">
        <v>1</v>
      </c>
      <c r="F169" s="249" t="s">
        <v>143</v>
      </c>
      <c r="G169" s="247"/>
      <c r="H169" s="250">
        <v>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132</v>
      </c>
      <c r="AU169" s="256" t="s">
        <v>90</v>
      </c>
      <c r="AV169" s="14" t="s">
        <v>128</v>
      </c>
      <c r="AW169" s="14" t="s">
        <v>36</v>
      </c>
      <c r="AX169" s="14" t="s">
        <v>88</v>
      </c>
      <c r="AY169" s="256" t="s">
        <v>121</v>
      </c>
    </row>
    <row r="170" s="2" customFormat="1" ht="21.75" customHeight="1">
      <c r="A170" s="37"/>
      <c r="B170" s="38"/>
      <c r="C170" s="217" t="s">
        <v>184</v>
      </c>
      <c r="D170" s="217" t="s">
        <v>123</v>
      </c>
      <c r="E170" s="218" t="s">
        <v>185</v>
      </c>
      <c r="F170" s="219" t="s">
        <v>186</v>
      </c>
      <c r="G170" s="220" t="s">
        <v>136</v>
      </c>
      <c r="H170" s="221">
        <v>1</v>
      </c>
      <c r="I170" s="222"/>
      <c r="J170" s="223">
        <f>ROUND(I170*H170,2)</f>
        <v>0</v>
      </c>
      <c r="K170" s="219" t="s">
        <v>1</v>
      </c>
      <c r="L170" s="43"/>
      <c r="M170" s="224" t="s">
        <v>1</v>
      </c>
      <c r="N170" s="225" t="s">
        <v>45</v>
      </c>
      <c r="O170" s="90"/>
      <c r="P170" s="226">
        <f>O170*H170</f>
        <v>0</v>
      </c>
      <c r="Q170" s="226">
        <v>9.0000000000000006E-05</v>
      </c>
      <c r="R170" s="226">
        <f>Q170*H170</f>
        <v>9.0000000000000006E-05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128</v>
      </c>
      <c r="AT170" s="228" t="s">
        <v>123</v>
      </c>
      <c r="AU170" s="228" t="s">
        <v>90</v>
      </c>
      <c r="AY170" s="16" t="s">
        <v>121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88</v>
      </c>
      <c r="BK170" s="229">
        <f>ROUND(I170*H170,2)</f>
        <v>0</v>
      </c>
      <c r="BL170" s="16" t="s">
        <v>128</v>
      </c>
      <c r="BM170" s="228" t="s">
        <v>187</v>
      </c>
    </row>
    <row r="171" s="2" customFormat="1">
      <c r="A171" s="37"/>
      <c r="B171" s="38"/>
      <c r="C171" s="39"/>
      <c r="D171" s="230" t="s">
        <v>130</v>
      </c>
      <c r="E171" s="39"/>
      <c r="F171" s="231" t="s">
        <v>186</v>
      </c>
      <c r="G171" s="39"/>
      <c r="H171" s="39"/>
      <c r="I171" s="232"/>
      <c r="J171" s="39"/>
      <c r="K171" s="39"/>
      <c r="L171" s="43"/>
      <c r="M171" s="233"/>
      <c r="N171" s="234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130</v>
      </c>
      <c r="AU171" s="16" t="s">
        <v>90</v>
      </c>
    </row>
    <row r="172" s="13" customFormat="1">
      <c r="A172" s="13"/>
      <c r="B172" s="235"/>
      <c r="C172" s="236"/>
      <c r="D172" s="230" t="s">
        <v>132</v>
      </c>
      <c r="E172" s="237" t="s">
        <v>1</v>
      </c>
      <c r="F172" s="238" t="s">
        <v>139</v>
      </c>
      <c r="G172" s="236"/>
      <c r="H172" s="239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132</v>
      </c>
      <c r="AU172" s="245" t="s">
        <v>90</v>
      </c>
      <c r="AV172" s="13" t="s">
        <v>90</v>
      </c>
      <c r="AW172" s="13" t="s">
        <v>36</v>
      </c>
      <c r="AX172" s="13" t="s">
        <v>88</v>
      </c>
      <c r="AY172" s="245" t="s">
        <v>121</v>
      </c>
    </row>
    <row r="173" s="2" customFormat="1" ht="24.15" customHeight="1">
      <c r="A173" s="37"/>
      <c r="B173" s="38"/>
      <c r="C173" s="217" t="s">
        <v>188</v>
      </c>
      <c r="D173" s="217" t="s">
        <v>123</v>
      </c>
      <c r="E173" s="218" t="s">
        <v>189</v>
      </c>
      <c r="F173" s="219" t="s">
        <v>190</v>
      </c>
      <c r="G173" s="220" t="s">
        <v>191</v>
      </c>
      <c r="H173" s="221">
        <v>320</v>
      </c>
      <c r="I173" s="222"/>
      <c r="J173" s="223">
        <f>ROUND(I173*H173,2)</f>
        <v>0</v>
      </c>
      <c r="K173" s="219" t="s">
        <v>127</v>
      </c>
      <c r="L173" s="43"/>
      <c r="M173" s="224" t="s">
        <v>1</v>
      </c>
      <c r="N173" s="225" t="s">
        <v>45</v>
      </c>
      <c r="O173" s="90"/>
      <c r="P173" s="226">
        <f>O173*H173</f>
        <v>0</v>
      </c>
      <c r="Q173" s="226">
        <v>4.0000000000000003E-05</v>
      </c>
      <c r="R173" s="226">
        <f>Q173*H173</f>
        <v>0.012800000000000001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128</v>
      </c>
      <c r="AT173" s="228" t="s">
        <v>123</v>
      </c>
      <c r="AU173" s="228" t="s">
        <v>90</v>
      </c>
      <c r="AY173" s="16" t="s">
        <v>121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88</v>
      </c>
      <c r="BK173" s="229">
        <f>ROUND(I173*H173,2)</f>
        <v>0</v>
      </c>
      <c r="BL173" s="16" t="s">
        <v>128</v>
      </c>
      <c r="BM173" s="228" t="s">
        <v>192</v>
      </c>
    </row>
    <row r="174" s="2" customFormat="1">
      <c r="A174" s="37"/>
      <c r="B174" s="38"/>
      <c r="C174" s="39"/>
      <c r="D174" s="230" t="s">
        <v>130</v>
      </c>
      <c r="E174" s="39"/>
      <c r="F174" s="231" t="s">
        <v>193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130</v>
      </c>
      <c r="AU174" s="16" t="s">
        <v>90</v>
      </c>
    </row>
    <row r="175" s="13" customFormat="1">
      <c r="A175" s="13"/>
      <c r="B175" s="235"/>
      <c r="C175" s="236"/>
      <c r="D175" s="230" t="s">
        <v>132</v>
      </c>
      <c r="E175" s="237" t="s">
        <v>1</v>
      </c>
      <c r="F175" s="238" t="s">
        <v>194</v>
      </c>
      <c r="G175" s="236"/>
      <c r="H175" s="239">
        <v>320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132</v>
      </c>
      <c r="AU175" s="245" t="s">
        <v>90</v>
      </c>
      <c r="AV175" s="13" t="s">
        <v>90</v>
      </c>
      <c r="AW175" s="13" t="s">
        <v>36</v>
      </c>
      <c r="AX175" s="13" t="s">
        <v>88</v>
      </c>
      <c r="AY175" s="245" t="s">
        <v>121</v>
      </c>
    </row>
    <row r="176" s="2" customFormat="1" ht="24.15" customHeight="1">
      <c r="A176" s="37"/>
      <c r="B176" s="38"/>
      <c r="C176" s="217" t="s">
        <v>8</v>
      </c>
      <c r="D176" s="217" t="s">
        <v>123</v>
      </c>
      <c r="E176" s="218" t="s">
        <v>195</v>
      </c>
      <c r="F176" s="219" t="s">
        <v>196</v>
      </c>
      <c r="G176" s="220" t="s">
        <v>197</v>
      </c>
      <c r="H176" s="221">
        <v>40</v>
      </c>
      <c r="I176" s="222"/>
      <c r="J176" s="223">
        <f>ROUND(I176*H176,2)</f>
        <v>0</v>
      </c>
      <c r="K176" s="219" t="s">
        <v>127</v>
      </c>
      <c r="L176" s="43"/>
      <c r="M176" s="224" t="s">
        <v>1</v>
      </c>
      <c r="N176" s="225" t="s">
        <v>45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128</v>
      </c>
      <c r="AT176" s="228" t="s">
        <v>123</v>
      </c>
      <c r="AU176" s="228" t="s">
        <v>90</v>
      </c>
      <c r="AY176" s="16" t="s">
        <v>121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88</v>
      </c>
      <c r="BK176" s="229">
        <f>ROUND(I176*H176,2)</f>
        <v>0</v>
      </c>
      <c r="BL176" s="16" t="s">
        <v>128</v>
      </c>
      <c r="BM176" s="228" t="s">
        <v>198</v>
      </c>
    </row>
    <row r="177" s="2" customFormat="1">
      <c r="A177" s="37"/>
      <c r="B177" s="38"/>
      <c r="C177" s="39"/>
      <c r="D177" s="230" t="s">
        <v>130</v>
      </c>
      <c r="E177" s="39"/>
      <c r="F177" s="231" t="s">
        <v>199</v>
      </c>
      <c r="G177" s="39"/>
      <c r="H177" s="39"/>
      <c r="I177" s="232"/>
      <c r="J177" s="39"/>
      <c r="K177" s="39"/>
      <c r="L177" s="43"/>
      <c r="M177" s="233"/>
      <c r="N177" s="234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130</v>
      </c>
      <c r="AU177" s="16" t="s">
        <v>90</v>
      </c>
    </row>
    <row r="178" s="13" customFormat="1">
      <c r="A178" s="13"/>
      <c r="B178" s="235"/>
      <c r="C178" s="236"/>
      <c r="D178" s="230" t="s">
        <v>132</v>
      </c>
      <c r="E178" s="237" t="s">
        <v>1</v>
      </c>
      <c r="F178" s="238" t="s">
        <v>200</v>
      </c>
      <c r="G178" s="236"/>
      <c r="H178" s="239">
        <v>40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132</v>
      </c>
      <c r="AU178" s="245" t="s">
        <v>90</v>
      </c>
      <c r="AV178" s="13" t="s">
        <v>90</v>
      </c>
      <c r="AW178" s="13" t="s">
        <v>36</v>
      </c>
      <c r="AX178" s="13" t="s">
        <v>88</v>
      </c>
      <c r="AY178" s="245" t="s">
        <v>121</v>
      </c>
    </row>
    <row r="179" s="2" customFormat="1" ht="33" customHeight="1">
      <c r="A179" s="37"/>
      <c r="B179" s="38"/>
      <c r="C179" s="217" t="s">
        <v>201</v>
      </c>
      <c r="D179" s="217" t="s">
        <v>123</v>
      </c>
      <c r="E179" s="218" t="s">
        <v>202</v>
      </c>
      <c r="F179" s="219" t="s">
        <v>203</v>
      </c>
      <c r="G179" s="220" t="s">
        <v>204</v>
      </c>
      <c r="H179" s="221">
        <v>656.87</v>
      </c>
      <c r="I179" s="222"/>
      <c r="J179" s="223">
        <f>ROUND(I179*H179,2)</f>
        <v>0</v>
      </c>
      <c r="K179" s="219" t="s">
        <v>127</v>
      </c>
      <c r="L179" s="43"/>
      <c r="M179" s="224" t="s">
        <v>1</v>
      </c>
      <c r="N179" s="225" t="s">
        <v>45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128</v>
      </c>
      <c r="AT179" s="228" t="s">
        <v>123</v>
      </c>
      <c r="AU179" s="228" t="s">
        <v>90</v>
      </c>
      <c r="AY179" s="16" t="s">
        <v>121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88</v>
      </c>
      <c r="BK179" s="229">
        <f>ROUND(I179*H179,2)</f>
        <v>0</v>
      </c>
      <c r="BL179" s="16" t="s">
        <v>128</v>
      </c>
      <c r="BM179" s="228" t="s">
        <v>205</v>
      </c>
    </row>
    <row r="180" s="2" customFormat="1">
      <c r="A180" s="37"/>
      <c r="B180" s="38"/>
      <c r="C180" s="39"/>
      <c r="D180" s="230" t="s">
        <v>130</v>
      </c>
      <c r="E180" s="39"/>
      <c r="F180" s="231" t="s">
        <v>206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130</v>
      </c>
      <c r="AU180" s="16" t="s">
        <v>90</v>
      </c>
    </row>
    <row r="181" s="13" customFormat="1">
      <c r="A181" s="13"/>
      <c r="B181" s="235"/>
      <c r="C181" s="236"/>
      <c r="D181" s="230" t="s">
        <v>132</v>
      </c>
      <c r="E181" s="237" t="s">
        <v>1</v>
      </c>
      <c r="F181" s="238" t="s">
        <v>207</v>
      </c>
      <c r="G181" s="236"/>
      <c r="H181" s="239">
        <v>656.87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132</v>
      </c>
      <c r="AU181" s="245" t="s">
        <v>90</v>
      </c>
      <c r="AV181" s="13" t="s">
        <v>90</v>
      </c>
      <c r="AW181" s="13" t="s">
        <v>36</v>
      </c>
      <c r="AX181" s="13" t="s">
        <v>88</v>
      </c>
      <c r="AY181" s="245" t="s">
        <v>121</v>
      </c>
    </row>
    <row r="182" s="2" customFormat="1" ht="33" customHeight="1">
      <c r="A182" s="37"/>
      <c r="B182" s="38"/>
      <c r="C182" s="217" t="s">
        <v>208</v>
      </c>
      <c r="D182" s="217" t="s">
        <v>123</v>
      </c>
      <c r="E182" s="218" t="s">
        <v>209</v>
      </c>
      <c r="F182" s="219" t="s">
        <v>210</v>
      </c>
      <c r="G182" s="220" t="s">
        <v>204</v>
      </c>
      <c r="H182" s="221">
        <v>136.40000000000001</v>
      </c>
      <c r="I182" s="222"/>
      <c r="J182" s="223">
        <f>ROUND(I182*H182,2)</f>
        <v>0</v>
      </c>
      <c r="K182" s="219" t="s">
        <v>127</v>
      </c>
      <c r="L182" s="43"/>
      <c r="M182" s="224" t="s">
        <v>1</v>
      </c>
      <c r="N182" s="225" t="s">
        <v>45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128</v>
      </c>
      <c r="AT182" s="228" t="s">
        <v>123</v>
      </c>
      <c r="AU182" s="228" t="s">
        <v>90</v>
      </c>
      <c r="AY182" s="16" t="s">
        <v>121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88</v>
      </c>
      <c r="BK182" s="229">
        <f>ROUND(I182*H182,2)</f>
        <v>0</v>
      </c>
      <c r="BL182" s="16" t="s">
        <v>128</v>
      </c>
      <c r="BM182" s="228" t="s">
        <v>211</v>
      </c>
    </row>
    <row r="183" s="2" customFormat="1">
      <c r="A183" s="37"/>
      <c r="B183" s="38"/>
      <c r="C183" s="39"/>
      <c r="D183" s="230" t="s">
        <v>130</v>
      </c>
      <c r="E183" s="39"/>
      <c r="F183" s="231" t="s">
        <v>212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130</v>
      </c>
      <c r="AU183" s="16" t="s">
        <v>90</v>
      </c>
    </row>
    <row r="184" s="13" customFormat="1">
      <c r="A184" s="13"/>
      <c r="B184" s="235"/>
      <c r="C184" s="236"/>
      <c r="D184" s="230" t="s">
        <v>132</v>
      </c>
      <c r="E184" s="237" t="s">
        <v>1</v>
      </c>
      <c r="F184" s="238" t="s">
        <v>213</v>
      </c>
      <c r="G184" s="236"/>
      <c r="H184" s="239">
        <v>136.40000000000001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132</v>
      </c>
      <c r="AU184" s="245" t="s">
        <v>90</v>
      </c>
      <c r="AV184" s="13" t="s">
        <v>90</v>
      </c>
      <c r="AW184" s="13" t="s">
        <v>36</v>
      </c>
      <c r="AX184" s="13" t="s">
        <v>88</v>
      </c>
      <c r="AY184" s="245" t="s">
        <v>121</v>
      </c>
    </row>
    <row r="185" s="2" customFormat="1" ht="24.15" customHeight="1">
      <c r="A185" s="37"/>
      <c r="B185" s="38"/>
      <c r="C185" s="217" t="s">
        <v>214</v>
      </c>
      <c r="D185" s="217" t="s">
        <v>123</v>
      </c>
      <c r="E185" s="218" t="s">
        <v>215</v>
      </c>
      <c r="F185" s="219" t="s">
        <v>216</v>
      </c>
      <c r="G185" s="220" t="s">
        <v>204</v>
      </c>
      <c r="H185" s="221">
        <v>187.05000000000001</v>
      </c>
      <c r="I185" s="222"/>
      <c r="J185" s="223">
        <f>ROUND(I185*H185,2)</f>
        <v>0</v>
      </c>
      <c r="K185" s="219" t="s">
        <v>127</v>
      </c>
      <c r="L185" s="43"/>
      <c r="M185" s="224" t="s">
        <v>1</v>
      </c>
      <c r="N185" s="225" t="s">
        <v>45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128</v>
      </c>
      <c r="AT185" s="228" t="s">
        <v>123</v>
      </c>
      <c r="AU185" s="228" t="s">
        <v>90</v>
      </c>
      <c r="AY185" s="16" t="s">
        <v>121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88</v>
      </c>
      <c r="BK185" s="229">
        <f>ROUND(I185*H185,2)</f>
        <v>0</v>
      </c>
      <c r="BL185" s="16" t="s">
        <v>128</v>
      </c>
      <c r="BM185" s="228" t="s">
        <v>217</v>
      </c>
    </row>
    <row r="186" s="2" customFormat="1">
      <c r="A186" s="37"/>
      <c r="B186" s="38"/>
      <c r="C186" s="39"/>
      <c r="D186" s="230" t="s">
        <v>130</v>
      </c>
      <c r="E186" s="39"/>
      <c r="F186" s="231" t="s">
        <v>218</v>
      </c>
      <c r="G186" s="39"/>
      <c r="H186" s="39"/>
      <c r="I186" s="232"/>
      <c r="J186" s="39"/>
      <c r="K186" s="39"/>
      <c r="L186" s="43"/>
      <c r="M186" s="233"/>
      <c r="N186" s="234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130</v>
      </c>
      <c r="AU186" s="16" t="s">
        <v>90</v>
      </c>
    </row>
    <row r="187" s="13" customFormat="1">
      <c r="A187" s="13"/>
      <c r="B187" s="235"/>
      <c r="C187" s="236"/>
      <c r="D187" s="230" t="s">
        <v>132</v>
      </c>
      <c r="E187" s="237" t="s">
        <v>1</v>
      </c>
      <c r="F187" s="238" t="s">
        <v>219</v>
      </c>
      <c r="G187" s="236"/>
      <c r="H187" s="239">
        <v>187.05000000000001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132</v>
      </c>
      <c r="AU187" s="245" t="s">
        <v>90</v>
      </c>
      <c r="AV187" s="13" t="s">
        <v>90</v>
      </c>
      <c r="AW187" s="13" t="s">
        <v>36</v>
      </c>
      <c r="AX187" s="13" t="s">
        <v>88</v>
      </c>
      <c r="AY187" s="245" t="s">
        <v>121</v>
      </c>
    </row>
    <row r="188" s="2" customFormat="1" ht="24.15" customHeight="1">
      <c r="A188" s="37"/>
      <c r="B188" s="38"/>
      <c r="C188" s="217" t="s">
        <v>220</v>
      </c>
      <c r="D188" s="217" t="s">
        <v>123</v>
      </c>
      <c r="E188" s="218" t="s">
        <v>221</v>
      </c>
      <c r="F188" s="219" t="s">
        <v>222</v>
      </c>
      <c r="G188" s="220" t="s">
        <v>204</v>
      </c>
      <c r="H188" s="221">
        <v>62.350000000000001</v>
      </c>
      <c r="I188" s="222"/>
      <c r="J188" s="223">
        <f>ROUND(I188*H188,2)</f>
        <v>0</v>
      </c>
      <c r="K188" s="219" t="s">
        <v>127</v>
      </c>
      <c r="L188" s="43"/>
      <c r="M188" s="224" t="s">
        <v>1</v>
      </c>
      <c r="N188" s="225" t="s">
        <v>45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128</v>
      </c>
      <c r="AT188" s="228" t="s">
        <v>123</v>
      </c>
      <c r="AU188" s="228" t="s">
        <v>90</v>
      </c>
      <c r="AY188" s="16" t="s">
        <v>121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88</v>
      </c>
      <c r="BK188" s="229">
        <f>ROUND(I188*H188,2)</f>
        <v>0</v>
      </c>
      <c r="BL188" s="16" t="s">
        <v>128</v>
      </c>
      <c r="BM188" s="228" t="s">
        <v>223</v>
      </c>
    </row>
    <row r="189" s="2" customFormat="1">
      <c r="A189" s="37"/>
      <c r="B189" s="38"/>
      <c r="C189" s="39"/>
      <c r="D189" s="230" t="s">
        <v>130</v>
      </c>
      <c r="E189" s="39"/>
      <c r="F189" s="231" t="s">
        <v>224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130</v>
      </c>
      <c r="AU189" s="16" t="s">
        <v>90</v>
      </c>
    </row>
    <row r="190" s="13" customFormat="1">
      <c r="A190" s="13"/>
      <c r="B190" s="235"/>
      <c r="C190" s="236"/>
      <c r="D190" s="230" t="s">
        <v>132</v>
      </c>
      <c r="E190" s="237" t="s">
        <v>1</v>
      </c>
      <c r="F190" s="238" t="s">
        <v>225</v>
      </c>
      <c r="G190" s="236"/>
      <c r="H190" s="239">
        <v>62.350000000000001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132</v>
      </c>
      <c r="AU190" s="245" t="s">
        <v>90</v>
      </c>
      <c r="AV190" s="13" t="s">
        <v>90</v>
      </c>
      <c r="AW190" s="13" t="s">
        <v>36</v>
      </c>
      <c r="AX190" s="13" t="s">
        <v>88</v>
      </c>
      <c r="AY190" s="245" t="s">
        <v>121</v>
      </c>
    </row>
    <row r="191" s="2" customFormat="1" ht="16.5" customHeight="1">
      <c r="A191" s="37"/>
      <c r="B191" s="38"/>
      <c r="C191" s="217" t="s">
        <v>226</v>
      </c>
      <c r="D191" s="217" t="s">
        <v>123</v>
      </c>
      <c r="E191" s="218" t="s">
        <v>227</v>
      </c>
      <c r="F191" s="219" t="s">
        <v>228</v>
      </c>
      <c r="G191" s="220" t="s">
        <v>204</v>
      </c>
      <c r="H191" s="221">
        <v>30</v>
      </c>
      <c r="I191" s="222"/>
      <c r="J191" s="223">
        <f>ROUND(I191*H191,2)</f>
        <v>0</v>
      </c>
      <c r="K191" s="219" t="s">
        <v>127</v>
      </c>
      <c r="L191" s="43"/>
      <c r="M191" s="224" t="s">
        <v>1</v>
      </c>
      <c r="N191" s="225" t="s">
        <v>45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128</v>
      </c>
      <c r="AT191" s="228" t="s">
        <v>123</v>
      </c>
      <c r="AU191" s="228" t="s">
        <v>90</v>
      </c>
      <c r="AY191" s="16" t="s">
        <v>121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88</v>
      </c>
      <c r="BK191" s="229">
        <f>ROUND(I191*H191,2)</f>
        <v>0</v>
      </c>
      <c r="BL191" s="16" t="s">
        <v>128</v>
      </c>
      <c r="BM191" s="228" t="s">
        <v>229</v>
      </c>
    </row>
    <row r="192" s="2" customFormat="1">
      <c r="A192" s="37"/>
      <c r="B192" s="38"/>
      <c r="C192" s="39"/>
      <c r="D192" s="230" t="s">
        <v>130</v>
      </c>
      <c r="E192" s="39"/>
      <c r="F192" s="231" t="s">
        <v>230</v>
      </c>
      <c r="G192" s="39"/>
      <c r="H192" s="39"/>
      <c r="I192" s="232"/>
      <c r="J192" s="39"/>
      <c r="K192" s="39"/>
      <c r="L192" s="43"/>
      <c r="M192" s="233"/>
      <c r="N192" s="234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130</v>
      </c>
      <c r="AU192" s="16" t="s">
        <v>90</v>
      </c>
    </row>
    <row r="193" s="13" customFormat="1">
      <c r="A193" s="13"/>
      <c r="B193" s="235"/>
      <c r="C193" s="236"/>
      <c r="D193" s="230" t="s">
        <v>132</v>
      </c>
      <c r="E193" s="237" t="s">
        <v>1</v>
      </c>
      <c r="F193" s="238" t="s">
        <v>231</v>
      </c>
      <c r="G193" s="236"/>
      <c r="H193" s="239">
        <v>30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132</v>
      </c>
      <c r="AU193" s="245" t="s">
        <v>90</v>
      </c>
      <c r="AV193" s="13" t="s">
        <v>90</v>
      </c>
      <c r="AW193" s="13" t="s">
        <v>36</v>
      </c>
      <c r="AX193" s="13" t="s">
        <v>88</v>
      </c>
      <c r="AY193" s="245" t="s">
        <v>121</v>
      </c>
    </row>
    <row r="194" s="2" customFormat="1" ht="24.15" customHeight="1">
      <c r="A194" s="37"/>
      <c r="B194" s="38"/>
      <c r="C194" s="217" t="s">
        <v>232</v>
      </c>
      <c r="D194" s="217" t="s">
        <v>123</v>
      </c>
      <c r="E194" s="218" t="s">
        <v>233</v>
      </c>
      <c r="F194" s="219" t="s">
        <v>234</v>
      </c>
      <c r="G194" s="220" t="s">
        <v>126</v>
      </c>
      <c r="H194" s="221">
        <v>1118.6900000000001</v>
      </c>
      <c r="I194" s="222"/>
      <c r="J194" s="223">
        <f>ROUND(I194*H194,2)</f>
        <v>0</v>
      </c>
      <c r="K194" s="219" t="s">
        <v>127</v>
      </c>
      <c r="L194" s="43"/>
      <c r="M194" s="224" t="s">
        <v>1</v>
      </c>
      <c r="N194" s="225" t="s">
        <v>45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128</v>
      </c>
      <c r="AT194" s="228" t="s">
        <v>123</v>
      </c>
      <c r="AU194" s="228" t="s">
        <v>90</v>
      </c>
      <c r="AY194" s="16" t="s">
        <v>121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88</v>
      </c>
      <c r="BK194" s="229">
        <f>ROUND(I194*H194,2)</f>
        <v>0</v>
      </c>
      <c r="BL194" s="16" t="s">
        <v>128</v>
      </c>
      <c r="BM194" s="228" t="s">
        <v>235</v>
      </c>
    </row>
    <row r="195" s="2" customFormat="1">
      <c r="A195" s="37"/>
      <c r="B195" s="38"/>
      <c r="C195" s="39"/>
      <c r="D195" s="230" t="s">
        <v>130</v>
      </c>
      <c r="E195" s="39"/>
      <c r="F195" s="231" t="s">
        <v>236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130</v>
      </c>
      <c r="AU195" s="16" t="s">
        <v>90</v>
      </c>
    </row>
    <row r="196" s="13" customFormat="1">
      <c r="A196" s="13"/>
      <c r="B196" s="235"/>
      <c r="C196" s="236"/>
      <c r="D196" s="230" t="s">
        <v>132</v>
      </c>
      <c r="E196" s="237" t="s">
        <v>1</v>
      </c>
      <c r="F196" s="238" t="s">
        <v>237</v>
      </c>
      <c r="G196" s="236"/>
      <c r="H196" s="239">
        <v>1118.6900000000001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132</v>
      </c>
      <c r="AU196" s="245" t="s">
        <v>90</v>
      </c>
      <c r="AV196" s="13" t="s">
        <v>90</v>
      </c>
      <c r="AW196" s="13" t="s">
        <v>36</v>
      </c>
      <c r="AX196" s="13" t="s">
        <v>88</v>
      </c>
      <c r="AY196" s="245" t="s">
        <v>121</v>
      </c>
    </row>
    <row r="197" s="2" customFormat="1" ht="16.5" customHeight="1">
      <c r="A197" s="37"/>
      <c r="B197" s="38"/>
      <c r="C197" s="257" t="s">
        <v>238</v>
      </c>
      <c r="D197" s="257" t="s">
        <v>239</v>
      </c>
      <c r="E197" s="258" t="s">
        <v>240</v>
      </c>
      <c r="F197" s="259" t="s">
        <v>241</v>
      </c>
      <c r="G197" s="260" t="s">
        <v>242</v>
      </c>
      <c r="H197" s="261">
        <v>16.780000000000001</v>
      </c>
      <c r="I197" s="262"/>
      <c r="J197" s="263">
        <f>ROUND(I197*H197,2)</f>
        <v>0</v>
      </c>
      <c r="K197" s="259" t="s">
        <v>127</v>
      </c>
      <c r="L197" s="264"/>
      <c r="M197" s="265" t="s">
        <v>1</v>
      </c>
      <c r="N197" s="266" t="s">
        <v>45</v>
      </c>
      <c r="O197" s="90"/>
      <c r="P197" s="226">
        <f>O197*H197</f>
        <v>0</v>
      </c>
      <c r="Q197" s="226">
        <v>0.001</v>
      </c>
      <c r="R197" s="226">
        <f>Q197*H197</f>
        <v>0.01678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171</v>
      </c>
      <c r="AT197" s="228" t="s">
        <v>239</v>
      </c>
      <c r="AU197" s="228" t="s">
        <v>90</v>
      </c>
      <c r="AY197" s="16" t="s">
        <v>121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88</v>
      </c>
      <c r="BK197" s="229">
        <f>ROUND(I197*H197,2)</f>
        <v>0</v>
      </c>
      <c r="BL197" s="16" t="s">
        <v>128</v>
      </c>
      <c r="BM197" s="228" t="s">
        <v>243</v>
      </c>
    </row>
    <row r="198" s="2" customFormat="1">
      <c r="A198" s="37"/>
      <c r="B198" s="38"/>
      <c r="C198" s="39"/>
      <c r="D198" s="230" t="s">
        <v>130</v>
      </c>
      <c r="E198" s="39"/>
      <c r="F198" s="231" t="s">
        <v>241</v>
      </c>
      <c r="G198" s="39"/>
      <c r="H198" s="39"/>
      <c r="I198" s="232"/>
      <c r="J198" s="39"/>
      <c r="K198" s="39"/>
      <c r="L198" s="43"/>
      <c r="M198" s="233"/>
      <c r="N198" s="234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130</v>
      </c>
      <c r="AU198" s="16" t="s">
        <v>90</v>
      </c>
    </row>
    <row r="199" s="13" customFormat="1">
      <c r="A199" s="13"/>
      <c r="B199" s="235"/>
      <c r="C199" s="236"/>
      <c r="D199" s="230" t="s">
        <v>132</v>
      </c>
      <c r="E199" s="236"/>
      <c r="F199" s="238" t="s">
        <v>244</v>
      </c>
      <c r="G199" s="236"/>
      <c r="H199" s="239">
        <v>16.780000000000001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132</v>
      </c>
      <c r="AU199" s="245" t="s">
        <v>90</v>
      </c>
      <c r="AV199" s="13" t="s">
        <v>90</v>
      </c>
      <c r="AW199" s="13" t="s">
        <v>4</v>
      </c>
      <c r="AX199" s="13" t="s">
        <v>88</v>
      </c>
      <c r="AY199" s="245" t="s">
        <v>121</v>
      </c>
    </row>
    <row r="200" s="2" customFormat="1" ht="24.15" customHeight="1">
      <c r="A200" s="37"/>
      <c r="B200" s="38"/>
      <c r="C200" s="217" t="s">
        <v>245</v>
      </c>
      <c r="D200" s="217" t="s">
        <v>123</v>
      </c>
      <c r="E200" s="218" t="s">
        <v>246</v>
      </c>
      <c r="F200" s="219" t="s">
        <v>247</v>
      </c>
      <c r="G200" s="220" t="s">
        <v>126</v>
      </c>
      <c r="H200" s="221">
        <v>1887.3499999999999</v>
      </c>
      <c r="I200" s="222"/>
      <c r="J200" s="223">
        <f>ROUND(I200*H200,2)</f>
        <v>0</v>
      </c>
      <c r="K200" s="219" t="s">
        <v>127</v>
      </c>
      <c r="L200" s="43"/>
      <c r="M200" s="224" t="s">
        <v>1</v>
      </c>
      <c r="N200" s="225" t="s">
        <v>45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128</v>
      </c>
      <c r="AT200" s="228" t="s">
        <v>123</v>
      </c>
      <c r="AU200" s="228" t="s">
        <v>90</v>
      </c>
      <c r="AY200" s="16" t="s">
        <v>121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88</v>
      </c>
      <c r="BK200" s="229">
        <f>ROUND(I200*H200,2)</f>
        <v>0</v>
      </c>
      <c r="BL200" s="16" t="s">
        <v>128</v>
      </c>
      <c r="BM200" s="228" t="s">
        <v>248</v>
      </c>
    </row>
    <row r="201" s="2" customFormat="1">
      <c r="A201" s="37"/>
      <c r="B201" s="38"/>
      <c r="C201" s="39"/>
      <c r="D201" s="230" t="s">
        <v>130</v>
      </c>
      <c r="E201" s="39"/>
      <c r="F201" s="231" t="s">
        <v>249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130</v>
      </c>
      <c r="AU201" s="16" t="s">
        <v>90</v>
      </c>
    </row>
    <row r="202" s="13" customFormat="1">
      <c r="A202" s="13"/>
      <c r="B202" s="235"/>
      <c r="C202" s="236"/>
      <c r="D202" s="230" t="s">
        <v>132</v>
      </c>
      <c r="E202" s="237" t="s">
        <v>1</v>
      </c>
      <c r="F202" s="238" t="s">
        <v>250</v>
      </c>
      <c r="G202" s="236"/>
      <c r="H202" s="239">
        <v>1887.3499999999999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132</v>
      </c>
      <c r="AU202" s="245" t="s">
        <v>90</v>
      </c>
      <c r="AV202" s="13" t="s">
        <v>90</v>
      </c>
      <c r="AW202" s="13" t="s">
        <v>36</v>
      </c>
      <c r="AX202" s="13" t="s">
        <v>88</v>
      </c>
      <c r="AY202" s="245" t="s">
        <v>121</v>
      </c>
    </row>
    <row r="203" s="2" customFormat="1" ht="24.15" customHeight="1">
      <c r="A203" s="37"/>
      <c r="B203" s="38"/>
      <c r="C203" s="217" t="s">
        <v>7</v>
      </c>
      <c r="D203" s="217" t="s">
        <v>123</v>
      </c>
      <c r="E203" s="218" t="s">
        <v>251</v>
      </c>
      <c r="F203" s="219" t="s">
        <v>252</v>
      </c>
      <c r="G203" s="220" t="s">
        <v>126</v>
      </c>
      <c r="H203" s="221">
        <v>1456.96</v>
      </c>
      <c r="I203" s="222"/>
      <c r="J203" s="223">
        <f>ROUND(I203*H203,2)</f>
        <v>0</v>
      </c>
      <c r="K203" s="219" t="s">
        <v>127</v>
      </c>
      <c r="L203" s="43"/>
      <c r="M203" s="224" t="s">
        <v>1</v>
      </c>
      <c r="N203" s="225" t="s">
        <v>45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128</v>
      </c>
      <c r="AT203" s="228" t="s">
        <v>123</v>
      </c>
      <c r="AU203" s="228" t="s">
        <v>90</v>
      </c>
      <c r="AY203" s="16" t="s">
        <v>121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88</v>
      </c>
      <c r="BK203" s="229">
        <f>ROUND(I203*H203,2)</f>
        <v>0</v>
      </c>
      <c r="BL203" s="16" t="s">
        <v>128</v>
      </c>
      <c r="BM203" s="228" t="s">
        <v>253</v>
      </c>
    </row>
    <row r="204" s="2" customFormat="1">
      <c r="A204" s="37"/>
      <c r="B204" s="38"/>
      <c r="C204" s="39"/>
      <c r="D204" s="230" t="s">
        <v>130</v>
      </c>
      <c r="E204" s="39"/>
      <c r="F204" s="231" t="s">
        <v>254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130</v>
      </c>
      <c r="AU204" s="16" t="s">
        <v>90</v>
      </c>
    </row>
    <row r="205" s="13" customFormat="1">
      <c r="A205" s="13"/>
      <c r="B205" s="235"/>
      <c r="C205" s="236"/>
      <c r="D205" s="230" t="s">
        <v>132</v>
      </c>
      <c r="E205" s="237" t="s">
        <v>1</v>
      </c>
      <c r="F205" s="238" t="s">
        <v>255</v>
      </c>
      <c r="G205" s="236"/>
      <c r="H205" s="239">
        <v>1456.96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132</v>
      </c>
      <c r="AU205" s="245" t="s">
        <v>90</v>
      </c>
      <c r="AV205" s="13" t="s">
        <v>90</v>
      </c>
      <c r="AW205" s="13" t="s">
        <v>36</v>
      </c>
      <c r="AX205" s="13" t="s">
        <v>88</v>
      </c>
      <c r="AY205" s="245" t="s">
        <v>121</v>
      </c>
    </row>
    <row r="206" s="2" customFormat="1" ht="24.15" customHeight="1">
      <c r="A206" s="37"/>
      <c r="B206" s="38"/>
      <c r="C206" s="217" t="s">
        <v>256</v>
      </c>
      <c r="D206" s="217" t="s">
        <v>123</v>
      </c>
      <c r="E206" s="218" t="s">
        <v>257</v>
      </c>
      <c r="F206" s="219" t="s">
        <v>258</v>
      </c>
      <c r="G206" s="220" t="s">
        <v>126</v>
      </c>
      <c r="H206" s="221">
        <v>733.14999999999998</v>
      </c>
      <c r="I206" s="222"/>
      <c r="J206" s="223">
        <f>ROUND(I206*H206,2)</f>
        <v>0</v>
      </c>
      <c r="K206" s="219" t="s">
        <v>127</v>
      </c>
      <c r="L206" s="43"/>
      <c r="M206" s="224" t="s">
        <v>1</v>
      </c>
      <c r="N206" s="225" t="s">
        <v>45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128</v>
      </c>
      <c r="AT206" s="228" t="s">
        <v>123</v>
      </c>
      <c r="AU206" s="228" t="s">
        <v>90</v>
      </c>
      <c r="AY206" s="16" t="s">
        <v>121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88</v>
      </c>
      <c r="BK206" s="229">
        <f>ROUND(I206*H206,2)</f>
        <v>0</v>
      </c>
      <c r="BL206" s="16" t="s">
        <v>128</v>
      </c>
      <c r="BM206" s="228" t="s">
        <v>259</v>
      </c>
    </row>
    <row r="207" s="2" customFormat="1">
      <c r="A207" s="37"/>
      <c r="B207" s="38"/>
      <c r="C207" s="39"/>
      <c r="D207" s="230" t="s">
        <v>130</v>
      </c>
      <c r="E207" s="39"/>
      <c r="F207" s="231" t="s">
        <v>260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90</v>
      </c>
    </row>
    <row r="208" s="13" customFormat="1">
      <c r="A208" s="13"/>
      <c r="B208" s="235"/>
      <c r="C208" s="236"/>
      <c r="D208" s="230" t="s">
        <v>132</v>
      </c>
      <c r="E208" s="237" t="s">
        <v>1</v>
      </c>
      <c r="F208" s="238" t="s">
        <v>261</v>
      </c>
      <c r="G208" s="236"/>
      <c r="H208" s="239">
        <v>733.14999999999998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132</v>
      </c>
      <c r="AU208" s="245" t="s">
        <v>90</v>
      </c>
      <c r="AV208" s="13" t="s">
        <v>90</v>
      </c>
      <c r="AW208" s="13" t="s">
        <v>36</v>
      </c>
      <c r="AX208" s="13" t="s">
        <v>88</v>
      </c>
      <c r="AY208" s="245" t="s">
        <v>121</v>
      </c>
    </row>
    <row r="209" s="2" customFormat="1" ht="16.5" customHeight="1">
      <c r="A209" s="37"/>
      <c r="B209" s="38"/>
      <c r="C209" s="217" t="s">
        <v>262</v>
      </c>
      <c r="D209" s="217" t="s">
        <v>123</v>
      </c>
      <c r="E209" s="218" t="s">
        <v>263</v>
      </c>
      <c r="F209" s="219" t="s">
        <v>264</v>
      </c>
      <c r="G209" s="220" t="s">
        <v>126</v>
      </c>
      <c r="H209" s="221">
        <v>1118.6900000000001</v>
      </c>
      <c r="I209" s="222"/>
      <c r="J209" s="223">
        <f>ROUND(I209*H209,2)</f>
        <v>0</v>
      </c>
      <c r="K209" s="219" t="s">
        <v>127</v>
      </c>
      <c r="L209" s="43"/>
      <c r="M209" s="224" t="s">
        <v>1</v>
      </c>
      <c r="N209" s="225" t="s">
        <v>45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128</v>
      </c>
      <c r="AT209" s="228" t="s">
        <v>123</v>
      </c>
      <c r="AU209" s="228" t="s">
        <v>90</v>
      </c>
      <c r="AY209" s="16" t="s">
        <v>121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88</v>
      </c>
      <c r="BK209" s="229">
        <f>ROUND(I209*H209,2)</f>
        <v>0</v>
      </c>
      <c r="BL209" s="16" t="s">
        <v>128</v>
      </c>
      <c r="BM209" s="228" t="s">
        <v>265</v>
      </c>
    </row>
    <row r="210" s="2" customFormat="1">
      <c r="A210" s="37"/>
      <c r="B210" s="38"/>
      <c r="C210" s="39"/>
      <c r="D210" s="230" t="s">
        <v>130</v>
      </c>
      <c r="E210" s="39"/>
      <c r="F210" s="231" t="s">
        <v>266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130</v>
      </c>
      <c r="AU210" s="16" t="s">
        <v>90</v>
      </c>
    </row>
    <row r="211" s="13" customFormat="1">
      <c r="A211" s="13"/>
      <c r="B211" s="235"/>
      <c r="C211" s="236"/>
      <c r="D211" s="230" t="s">
        <v>132</v>
      </c>
      <c r="E211" s="237" t="s">
        <v>1</v>
      </c>
      <c r="F211" s="238" t="s">
        <v>267</v>
      </c>
      <c r="G211" s="236"/>
      <c r="H211" s="239">
        <v>1118.6900000000001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132</v>
      </c>
      <c r="AU211" s="245" t="s">
        <v>90</v>
      </c>
      <c r="AV211" s="13" t="s">
        <v>90</v>
      </c>
      <c r="AW211" s="13" t="s">
        <v>36</v>
      </c>
      <c r="AX211" s="13" t="s">
        <v>88</v>
      </c>
      <c r="AY211" s="245" t="s">
        <v>121</v>
      </c>
    </row>
    <row r="212" s="2" customFormat="1" ht="33" customHeight="1">
      <c r="A212" s="37"/>
      <c r="B212" s="38"/>
      <c r="C212" s="217" t="s">
        <v>268</v>
      </c>
      <c r="D212" s="217" t="s">
        <v>123</v>
      </c>
      <c r="E212" s="218" t="s">
        <v>269</v>
      </c>
      <c r="F212" s="219" t="s">
        <v>270</v>
      </c>
      <c r="G212" s="220" t="s">
        <v>126</v>
      </c>
      <c r="H212" s="221">
        <v>1118.6900000000001</v>
      </c>
      <c r="I212" s="222"/>
      <c r="J212" s="223">
        <f>ROUND(I212*H212,2)</f>
        <v>0</v>
      </c>
      <c r="K212" s="219" t="s">
        <v>127</v>
      </c>
      <c r="L212" s="43"/>
      <c r="M212" s="224" t="s">
        <v>1</v>
      </c>
      <c r="N212" s="225" t="s">
        <v>45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128</v>
      </c>
      <c r="AT212" s="228" t="s">
        <v>123</v>
      </c>
      <c r="AU212" s="228" t="s">
        <v>90</v>
      </c>
      <c r="AY212" s="16" t="s">
        <v>121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88</v>
      </c>
      <c r="BK212" s="229">
        <f>ROUND(I212*H212,2)</f>
        <v>0</v>
      </c>
      <c r="BL212" s="16" t="s">
        <v>128</v>
      </c>
      <c r="BM212" s="228" t="s">
        <v>271</v>
      </c>
    </row>
    <row r="213" s="2" customFormat="1">
      <c r="A213" s="37"/>
      <c r="B213" s="38"/>
      <c r="C213" s="39"/>
      <c r="D213" s="230" t="s">
        <v>130</v>
      </c>
      <c r="E213" s="39"/>
      <c r="F213" s="231" t="s">
        <v>272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130</v>
      </c>
      <c r="AU213" s="16" t="s">
        <v>90</v>
      </c>
    </row>
    <row r="214" s="2" customFormat="1">
      <c r="A214" s="37"/>
      <c r="B214" s="38"/>
      <c r="C214" s="39"/>
      <c r="D214" s="230" t="s">
        <v>273</v>
      </c>
      <c r="E214" s="39"/>
      <c r="F214" s="267" t="s">
        <v>274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273</v>
      </c>
      <c r="AU214" s="16" t="s">
        <v>90</v>
      </c>
    </row>
    <row r="215" s="13" customFormat="1">
      <c r="A215" s="13"/>
      <c r="B215" s="235"/>
      <c r="C215" s="236"/>
      <c r="D215" s="230" t="s">
        <v>132</v>
      </c>
      <c r="E215" s="237" t="s">
        <v>1</v>
      </c>
      <c r="F215" s="238" t="s">
        <v>275</v>
      </c>
      <c r="G215" s="236"/>
      <c r="H215" s="239">
        <v>1118.6900000000001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132</v>
      </c>
      <c r="AU215" s="245" t="s">
        <v>90</v>
      </c>
      <c r="AV215" s="13" t="s">
        <v>90</v>
      </c>
      <c r="AW215" s="13" t="s">
        <v>36</v>
      </c>
      <c r="AX215" s="13" t="s">
        <v>88</v>
      </c>
      <c r="AY215" s="245" t="s">
        <v>121</v>
      </c>
    </row>
    <row r="216" s="2" customFormat="1" ht="16.5" customHeight="1">
      <c r="A216" s="37"/>
      <c r="B216" s="38"/>
      <c r="C216" s="257" t="s">
        <v>276</v>
      </c>
      <c r="D216" s="257" t="s">
        <v>239</v>
      </c>
      <c r="E216" s="258" t="s">
        <v>277</v>
      </c>
      <c r="F216" s="259" t="s">
        <v>278</v>
      </c>
      <c r="G216" s="260" t="s">
        <v>279</v>
      </c>
      <c r="H216" s="261">
        <v>167.804</v>
      </c>
      <c r="I216" s="262"/>
      <c r="J216" s="263">
        <f>ROUND(I216*H216,2)</f>
        <v>0</v>
      </c>
      <c r="K216" s="259" t="s">
        <v>127</v>
      </c>
      <c r="L216" s="264"/>
      <c r="M216" s="265" t="s">
        <v>1</v>
      </c>
      <c r="N216" s="266" t="s">
        <v>45</v>
      </c>
      <c r="O216" s="90"/>
      <c r="P216" s="226">
        <f>O216*H216</f>
        <v>0</v>
      </c>
      <c r="Q216" s="226">
        <v>1</v>
      </c>
      <c r="R216" s="226">
        <f>Q216*H216</f>
        <v>167.804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171</v>
      </c>
      <c r="AT216" s="228" t="s">
        <v>239</v>
      </c>
      <c r="AU216" s="228" t="s">
        <v>90</v>
      </c>
      <c r="AY216" s="16" t="s">
        <v>121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88</v>
      </c>
      <c r="BK216" s="229">
        <f>ROUND(I216*H216,2)</f>
        <v>0</v>
      </c>
      <c r="BL216" s="16" t="s">
        <v>128</v>
      </c>
      <c r="BM216" s="228" t="s">
        <v>280</v>
      </c>
    </row>
    <row r="217" s="2" customFormat="1">
      <c r="A217" s="37"/>
      <c r="B217" s="38"/>
      <c r="C217" s="39"/>
      <c r="D217" s="230" t="s">
        <v>130</v>
      </c>
      <c r="E217" s="39"/>
      <c r="F217" s="231" t="s">
        <v>278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130</v>
      </c>
      <c r="AU217" s="16" t="s">
        <v>90</v>
      </c>
    </row>
    <row r="218" s="13" customFormat="1">
      <c r="A218" s="13"/>
      <c r="B218" s="235"/>
      <c r="C218" s="236"/>
      <c r="D218" s="230" t="s">
        <v>132</v>
      </c>
      <c r="E218" s="236"/>
      <c r="F218" s="238" t="s">
        <v>281</v>
      </c>
      <c r="G218" s="236"/>
      <c r="H218" s="239">
        <v>167.804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132</v>
      </c>
      <c r="AU218" s="245" t="s">
        <v>90</v>
      </c>
      <c r="AV218" s="13" t="s">
        <v>90</v>
      </c>
      <c r="AW218" s="13" t="s">
        <v>4</v>
      </c>
      <c r="AX218" s="13" t="s">
        <v>88</v>
      </c>
      <c r="AY218" s="245" t="s">
        <v>121</v>
      </c>
    </row>
    <row r="219" s="12" customFormat="1" ht="22.8" customHeight="1">
      <c r="A219" s="12"/>
      <c r="B219" s="201"/>
      <c r="C219" s="202"/>
      <c r="D219" s="203" t="s">
        <v>79</v>
      </c>
      <c r="E219" s="215" t="s">
        <v>128</v>
      </c>
      <c r="F219" s="215" t="s">
        <v>282</v>
      </c>
      <c r="G219" s="202"/>
      <c r="H219" s="202"/>
      <c r="I219" s="205"/>
      <c r="J219" s="216">
        <f>BK219</f>
        <v>0</v>
      </c>
      <c r="K219" s="202"/>
      <c r="L219" s="207"/>
      <c r="M219" s="208"/>
      <c r="N219" s="209"/>
      <c r="O219" s="209"/>
      <c r="P219" s="210">
        <f>SUM(P220:P231)</f>
        <v>0</v>
      </c>
      <c r="Q219" s="209"/>
      <c r="R219" s="210">
        <f>SUM(R220:R231)</f>
        <v>951.70099200000004</v>
      </c>
      <c r="S219" s="209"/>
      <c r="T219" s="211">
        <f>SUM(T220:T231)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2" t="s">
        <v>88</v>
      </c>
      <c r="AT219" s="213" t="s">
        <v>79</v>
      </c>
      <c r="AU219" s="213" t="s">
        <v>88</v>
      </c>
      <c r="AY219" s="212" t="s">
        <v>121</v>
      </c>
      <c r="BK219" s="214">
        <f>SUM(BK220:BK231)</f>
        <v>0</v>
      </c>
    </row>
    <row r="220" s="2" customFormat="1" ht="24.15" customHeight="1">
      <c r="A220" s="37"/>
      <c r="B220" s="38"/>
      <c r="C220" s="217" t="s">
        <v>283</v>
      </c>
      <c r="D220" s="217" t="s">
        <v>123</v>
      </c>
      <c r="E220" s="218" t="s">
        <v>284</v>
      </c>
      <c r="F220" s="219" t="s">
        <v>285</v>
      </c>
      <c r="G220" s="220" t="s">
        <v>204</v>
      </c>
      <c r="H220" s="221">
        <v>136.40000000000001</v>
      </c>
      <c r="I220" s="222"/>
      <c r="J220" s="223">
        <f>ROUND(I220*H220,2)</f>
        <v>0</v>
      </c>
      <c r="K220" s="219" t="s">
        <v>1</v>
      </c>
      <c r="L220" s="43"/>
      <c r="M220" s="224" t="s">
        <v>1</v>
      </c>
      <c r="N220" s="225" t="s">
        <v>45</v>
      </c>
      <c r="O220" s="90"/>
      <c r="P220" s="226">
        <f>O220*H220</f>
        <v>0</v>
      </c>
      <c r="Q220" s="226">
        <v>2.7340800000000001</v>
      </c>
      <c r="R220" s="226">
        <f>Q220*H220</f>
        <v>372.92851200000001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128</v>
      </c>
      <c r="AT220" s="228" t="s">
        <v>123</v>
      </c>
      <c r="AU220" s="228" t="s">
        <v>90</v>
      </c>
      <c r="AY220" s="16" t="s">
        <v>121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88</v>
      </c>
      <c r="BK220" s="229">
        <f>ROUND(I220*H220,2)</f>
        <v>0</v>
      </c>
      <c r="BL220" s="16" t="s">
        <v>128</v>
      </c>
      <c r="BM220" s="228" t="s">
        <v>286</v>
      </c>
    </row>
    <row r="221" s="2" customFormat="1">
      <c r="A221" s="37"/>
      <c r="B221" s="38"/>
      <c r="C221" s="39"/>
      <c r="D221" s="230" t="s">
        <v>130</v>
      </c>
      <c r="E221" s="39"/>
      <c r="F221" s="231" t="s">
        <v>287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130</v>
      </c>
      <c r="AU221" s="16" t="s">
        <v>90</v>
      </c>
    </row>
    <row r="222" s="13" customFormat="1">
      <c r="A222" s="13"/>
      <c r="B222" s="235"/>
      <c r="C222" s="236"/>
      <c r="D222" s="230" t="s">
        <v>132</v>
      </c>
      <c r="E222" s="237" t="s">
        <v>1</v>
      </c>
      <c r="F222" s="238" t="s">
        <v>288</v>
      </c>
      <c r="G222" s="236"/>
      <c r="H222" s="239">
        <v>136.40000000000001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132</v>
      </c>
      <c r="AU222" s="245" t="s">
        <v>90</v>
      </c>
      <c r="AV222" s="13" t="s">
        <v>90</v>
      </c>
      <c r="AW222" s="13" t="s">
        <v>36</v>
      </c>
      <c r="AX222" s="13" t="s">
        <v>88</v>
      </c>
      <c r="AY222" s="245" t="s">
        <v>121</v>
      </c>
    </row>
    <row r="223" s="2" customFormat="1" ht="24.15" customHeight="1">
      <c r="A223" s="37"/>
      <c r="B223" s="38"/>
      <c r="C223" s="217" t="s">
        <v>289</v>
      </c>
      <c r="D223" s="217" t="s">
        <v>123</v>
      </c>
      <c r="E223" s="218" t="s">
        <v>290</v>
      </c>
      <c r="F223" s="219" t="s">
        <v>291</v>
      </c>
      <c r="G223" s="220" t="s">
        <v>126</v>
      </c>
      <c r="H223" s="221">
        <v>136</v>
      </c>
      <c r="I223" s="222"/>
      <c r="J223" s="223">
        <f>ROUND(I223*H223,2)</f>
        <v>0</v>
      </c>
      <c r="K223" s="219" t="s">
        <v>1</v>
      </c>
      <c r="L223" s="43"/>
      <c r="M223" s="224" t="s">
        <v>1</v>
      </c>
      <c r="N223" s="225" t="s">
        <v>45</v>
      </c>
      <c r="O223" s="90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128</v>
      </c>
      <c r="AT223" s="228" t="s">
        <v>123</v>
      </c>
      <c r="AU223" s="228" t="s">
        <v>90</v>
      </c>
      <c r="AY223" s="16" t="s">
        <v>121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88</v>
      </c>
      <c r="BK223" s="229">
        <f>ROUND(I223*H223,2)</f>
        <v>0</v>
      </c>
      <c r="BL223" s="16" t="s">
        <v>128</v>
      </c>
      <c r="BM223" s="228" t="s">
        <v>292</v>
      </c>
    </row>
    <row r="224" s="2" customFormat="1">
      <c r="A224" s="37"/>
      <c r="B224" s="38"/>
      <c r="C224" s="39"/>
      <c r="D224" s="230" t="s">
        <v>130</v>
      </c>
      <c r="E224" s="39"/>
      <c r="F224" s="231" t="s">
        <v>293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130</v>
      </c>
      <c r="AU224" s="16" t="s">
        <v>90</v>
      </c>
    </row>
    <row r="225" s="13" customFormat="1">
      <c r="A225" s="13"/>
      <c r="B225" s="235"/>
      <c r="C225" s="236"/>
      <c r="D225" s="230" t="s">
        <v>132</v>
      </c>
      <c r="E225" s="237" t="s">
        <v>1</v>
      </c>
      <c r="F225" s="238" t="s">
        <v>294</v>
      </c>
      <c r="G225" s="236"/>
      <c r="H225" s="239">
        <v>136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132</v>
      </c>
      <c r="AU225" s="245" t="s">
        <v>90</v>
      </c>
      <c r="AV225" s="13" t="s">
        <v>90</v>
      </c>
      <c r="AW225" s="13" t="s">
        <v>36</v>
      </c>
      <c r="AX225" s="13" t="s">
        <v>88</v>
      </c>
      <c r="AY225" s="245" t="s">
        <v>121</v>
      </c>
    </row>
    <row r="226" s="2" customFormat="1" ht="24.15" customHeight="1">
      <c r="A226" s="37"/>
      <c r="B226" s="38"/>
      <c r="C226" s="217" t="s">
        <v>295</v>
      </c>
      <c r="D226" s="217" t="s">
        <v>123</v>
      </c>
      <c r="E226" s="218" t="s">
        <v>296</v>
      </c>
      <c r="F226" s="219" t="s">
        <v>297</v>
      </c>
      <c r="G226" s="220" t="s">
        <v>204</v>
      </c>
      <c r="H226" s="221">
        <v>289.85000000000002</v>
      </c>
      <c r="I226" s="222"/>
      <c r="J226" s="223">
        <f>ROUND(I226*H226,2)</f>
        <v>0</v>
      </c>
      <c r="K226" s="219" t="s">
        <v>127</v>
      </c>
      <c r="L226" s="43"/>
      <c r="M226" s="224" t="s">
        <v>1</v>
      </c>
      <c r="N226" s="225" t="s">
        <v>45</v>
      </c>
      <c r="O226" s="90"/>
      <c r="P226" s="226">
        <f>O226*H226</f>
        <v>0</v>
      </c>
      <c r="Q226" s="226">
        <v>1.9967999999999999</v>
      </c>
      <c r="R226" s="226">
        <f>Q226*H226</f>
        <v>578.77247999999997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128</v>
      </c>
      <c r="AT226" s="228" t="s">
        <v>123</v>
      </c>
      <c r="AU226" s="228" t="s">
        <v>90</v>
      </c>
      <c r="AY226" s="16" t="s">
        <v>121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88</v>
      </c>
      <c r="BK226" s="229">
        <f>ROUND(I226*H226,2)</f>
        <v>0</v>
      </c>
      <c r="BL226" s="16" t="s">
        <v>128</v>
      </c>
      <c r="BM226" s="228" t="s">
        <v>298</v>
      </c>
    </row>
    <row r="227" s="2" customFormat="1">
      <c r="A227" s="37"/>
      <c r="B227" s="38"/>
      <c r="C227" s="39"/>
      <c r="D227" s="230" t="s">
        <v>130</v>
      </c>
      <c r="E227" s="39"/>
      <c r="F227" s="231" t="s">
        <v>299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90</v>
      </c>
    </row>
    <row r="228" s="13" customFormat="1">
      <c r="A228" s="13"/>
      <c r="B228" s="235"/>
      <c r="C228" s="236"/>
      <c r="D228" s="230" t="s">
        <v>132</v>
      </c>
      <c r="E228" s="237" t="s">
        <v>1</v>
      </c>
      <c r="F228" s="238" t="s">
        <v>300</v>
      </c>
      <c r="G228" s="236"/>
      <c r="H228" s="239">
        <v>289.85000000000002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132</v>
      </c>
      <c r="AU228" s="245" t="s">
        <v>90</v>
      </c>
      <c r="AV228" s="13" t="s">
        <v>90</v>
      </c>
      <c r="AW228" s="13" t="s">
        <v>36</v>
      </c>
      <c r="AX228" s="13" t="s">
        <v>88</v>
      </c>
      <c r="AY228" s="245" t="s">
        <v>121</v>
      </c>
    </row>
    <row r="229" s="2" customFormat="1" ht="16.5" customHeight="1">
      <c r="A229" s="37"/>
      <c r="B229" s="38"/>
      <c r="C229" s="217" t="s">
        <v>301</v>
      </c>
      <c r="D229" s="217" t="s">
        <v>123</v>
      </c>
      <c r="E229" s="218" t="s">
        <v>302</v>
      </c>
      <c r="F229" s="219" t="s">
        <v>303</v>
      </c>
      <c r="G229" s="220" t="s">
        <v>126</v>
      </c>
      <c r="H229" s="221">
        <v>476</v>
      </c>
      <c r="I229" s="222"/>
      <c r="J229" s="223">
        <f>ROUND(I229*H229,2)</f>
        <v>0</v>
      </c>
      <c r="K229" s="219" t="s">
        <v>127</v>
      </c>
      <c r="L229" s="43"/>
      <c r="M229" s="224" t="s">
        <v>1</v>
      </c>
      <c r="N229" s="225" t="s">
        <v>45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128</v>
      </c>
      <c r="AT229" s="228" t="s">
        <v>123</v>
      </c>
      <c r="AU229" s="228" t="s">
        <v>90</v>
      </c>
      <c r="AY229" s="16" t="s">
        <v>121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88</v>
      </c>
      <c r="BK229" s="229">
        <f>ROUND(I229*H229,2)</f>
        <v>0</v>
      </c>
      <c r="BL229" s="16" t="s">
        <v>128</v>
      </c>
      <c r="BM229" s="228" t="s">
        <v>304</v>
      </c>
    </row>
    <row r="230" s="2" customFormat="1">
      <c r="A230" s="37"/>
      <c r="B230" s="38"/>
      <c r="C230" s="39"/>
      <c r="D230" s="230" t="s">
        <v>130</v>
      </c>
      <c r="E230" s="39"/>
      <c r="F230" s="231" t="s">
        <v>305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130</v>
      </c>
      <c r="AU230" s="16" t="s">
        <v>90</v>
      </c>
    </row>
    <row r="231" s="13" customFormat="1">
      <c r="A231" s="13"/>
      <c r="B231" s="235"/>
      <c r="C231" s="236"/>
      <c r="D231" s="230" t="s">
        <v>132</v>
      </c>
      <c r="E231" s="237" t="s">
        <v>1</v>
      </c>
      <c r="F231" s="238" t="s">
        <v>306</v>
      </c>
      <c r="G231" s="236"/>
      <c r="H231" s="239">
        <v>476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132</v>
      </c>
      <c r="AU231" s="245" t="s">
        <v>90</v>
      </c>
      <c r="AV231" s="13" t="s">
        <v>90</v>
      </c>
      <c r="AW231" s="13" t="s">
        <v>36</v>
      </c>
      <c r="AX231" s="13" t="s">
        <v>88</v>
      </c>
      <c r="AY231" s="245" t="s">
        <v>121</v>
      </c>
    </row>
    <row r="232" s="12" customFormat="1" ht="22.8" customHeight="1">
      <c r="A232" s="12"/>
      <c r="B232" s="201"/>
      <c r="C232" s="202"/>
      <c r="D232" s="203" t="s">
        <v>79</v>
      </c>
      <c r="E232" s="215" t="s">
        <v>307</v>
      </c>
      <c r="F232" s="215" t="s">
        <v>308</v>
      </c>
      <c r="G232" s="202"/>
      <c r="H232" s="202"/>
      <c r="I232" s="205"/>
      <c r="J232" s="216">
        <f>BK232</f>
        <v>0</v>
      </c>
      <c r="K232" s="202"/>
      <c r="L232" s="207"/>
      <c r="M232" s="208"/>
      <c r="N232" s="209"/>
      <c r="O232" s="209"/>
      <c r="P232" s="210">
        <f>SUM(P233:P234)</f>
        <v>0</v>
      </c>
      <c r="Q232" s="209"/>
      <c r="R232" s="210">
        <f>SUM(R233:R234)</f>
        <v>0</v>
      </c>
      <c r="S232" s="209"/>
      <c r="T232" s="211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2" t="s">
        <v>88</v>
      </c>
      <c r="AT232" s="213" t="s">
        <v>79</v>
      </c>
      <c r="AU232" s="213" t="s">
        <v>88</v>
      </c>
      <c r="AY232" s="212" t="s">
        <v>121</v>
      </c>
      <c r="BK232" s="214">
        <f>SUM(BK233:BK234)</f>
        <v>0</v>
      </c>
    </row>
    <row r="233" s="2" customFormat="1" ht="16.5" customHeight="1">
      <c r="A233" s="37"/>
      <c r="B233" s="38"/>
      <c r="C233" s="217" t="s">
        <v>309</v>
      </c>
      <c r="D233" s="217" t="s">
        <v>123</v>
      </c>
      <c r="E233" s="218" t="s">
        <v>310</v>
      </c>
      <c r="F233" s="219" t="s">
        <v>311</v>
      </c>
      <c r="G233" s="220" t="s">
        <v>279</v>
      </c>
      <c r="H233" s="221">
        <v>1119.5350000000001</v>
      </c>
      <c r="I233" s="222"/>
      <c r="J233" s="223">
        <f>ROUND(I233*H233,2)</f>
        <v>0</v>
      </c>
      <c r="K233" s="219" t="s">
        <v>127</v>
      </c>
      <c r="L233" s="43"/>
      <c r="M233" s="224" t="s">
        <v>1</v>
      </c>
      <c r="N233" s="225" t="s">
        <v>45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128</v>
      </c>
      <c r="AT233" s="228" t="s">
        <v>123</v>
      </c>
      <c r="AU233" s="228" t="s">
        <v>90</v>
      </c>
      <c r="AY233" s="16" t="s">
        <v>121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88</v>
      </c>
      <c r="BK233" s="229">
        <f>ROUND(I233*H233,2)</f>
        <v>0</v>
      </c>
      <c r="BL233" s="16" t="s">
        <v>128</v>
      </c>
      <c r="BM233" s="228" t="s">
        <v>312</v>
      </c>
    </row>
    <row r="234" s="2" customFormat="1">
      <c r="A234" s="37"/>
      <c r="B234" s="38"/>
      <c r="C234" s="39"/>
      <c r="D234" s="230" t="s">
        <v>130</v>
      </c>
      <c r="E234" s="39"/>
      <c r="F234" s="231" t="s">
        <v>313</v>
      </c>
      <c r="G234" s="39"/>
      <c r="H234" s="39"/>
      <c r="I234" s="232"/>
      <c r="J234" s="39"/>
      <c r="K234" s="39"/>
      <c r="L234" s="43"/>
      <c r="M234" s="268"/>
      <c r="N234" s="269"/>
      <c r="O234" s="270"/>
      <c r="P234" s="270"/>
      <c r="Q234" s="270"/>
      <c r="R234" s="270"/>
      <c r="S234" s="270"/>
      <c r="T234" s="27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130</v>
      </c>
      <c r="AU234" s="16" t="s">
        <v>90</v>
      </c>
    </row>
    <row r="235" s="2" customFormat="1" ht="6.96" customHeight="1">
      <c r="A235" s="37"/>
      <c r="B235" s="65"/>
      <c r="C235" s="66"/>
      <c r="D235" s="66"/>
      <c r="E235" s="66"/>
      <c r="F235" s="66"/>
      <c r="G235" s="66"/>
      <c r="H235" s="66"/>
      <c r="I235" s="66"/>
      <c r="J235" s="66"/>
      <c r="K235" s="66"/>
      <c r="L235" s="43"/>
      <c r="M235" s="37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</row>
  </sheetData>
  <sheetProtection sheet="1" autoFilter="0" formatColumns="0" formatRows="0" objects="1" scenarios="1" spinCount="100000" saltValue="WGbSFZ8dH3OaL1n2c1DuJuEYNY/emFNEFsDvZsZsCm7gCtIIPImcTS8uJLNO0bERv32v+r5Uffo1wtfStLfaKw==" hashValue="cpGSXRwSix2tuaR4J2b0BxqdsVD69RjKEv0ylDogceChNS7ShjqvT1VhyYHmfmAphwnk+r5+SzcffVayKCeLzQ==" algorithmName="SHA-512" password="CC35"/>
  <autoFilter ref="C119:K2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94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Bečva, Osek – Hranice, ř. km 35,300 – 38,800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95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314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13. 8. 2025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29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">
        <v>33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34</v>
      </c>
      <c r="F21" s="37"/>
      <c r="G21" s="37"/>
      <c r="H21" s="37"/>
      <c r="I21" s="139" t="s">
        <v>28</v>
      </c>
      <c r="J21" s="142" t="s">
        <v>35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ROUND((SUM(BE119:BE156)),  2)</f>
        <v>0</v>
      </c>
      <c r="G33" s="37"/>
      <c r="H33" s="37"/>
      <c r="I33" s="154">
        <v>0.20999999999999999</v>
      </c>
      <c r="J33" s="153">
        <f>ROUND(((SUM(BE119:BE156))*I33),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ROUND((SUM(BF119:BF156)),  2)</f>
        <v>0</v>
      </c>
      <c r="G34" s="37"/>
      <c r="H34" s="37"/>
      <c r="I34" s="154">
        <v>0.12</v>
      </c>
      <c r="J34" s="153">
        <f>ROUND(((SUM(BF119:BF156))*I34),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ROUND((SUM(BG119:BG156)),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ROUND((SUM(BH119:BH156)),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ROUND((SUM(BI119:BI156)),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Bečva, Osek – Hranice, ř. km 35,300 – 38,800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95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25 7162-2 -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Drahotuše</v>
      </c>
      <c r="G89" s="39"/>
      <c r="H89" s="39"/>
      <c r="I89" s="31" t="s">
        <v>22</v>
      </c>
      <c r="J89" s="78" t="str">
        <f>IF(J12="","",J12)</f>
        <v>13. 8. 2025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GEOtest,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98</v>
      </c>
      <c r="D94" s="175"/>
      <c r="E94" s="175"/>
      <c r="F94" s="175"/>
      <c r="G94" s="175"/>
      <c r="H94" s="175"/>
      <c r="I94" s="175"/>
      <c r="J94" s="176" t="s">
        <v>99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100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101</v>
      </c>
    </row>
    <row r="97" s="9" customFormat="1" ht="24.96" customHeight="1">
      <c r="A97" s="9"/>
      <c r="B97" s="178"/>
      <c r="C97" s="179"/>
      <c r="D97" s="180" t="s">
        <v>315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316</v>
      </c>
      <c r="E98" s="181"/>
      <c r="F98" s="181"/>
      <c r="G98" s="181"/>
      <c r="H98" s="181"/>
      <c r="I98" s="181"/>
      <c r="J98" s="182">
        <f>J128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4"/>
      <c r="C99" s="185"/>
      <c r="D99" s="186" t="s">
        <v>317</v>
      </c>
      <c r="E99" s="187"/>
      <c r="F99" s="187"/>
      <c r="G99" s="187"/>
      <c r="H99" s="187"/>
      <c r="I99" s="187"/>
      <c r="J99" s="188">
        <f>J154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Bečva, Osek – Hranice, ř. km 35,300 – 38,800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25 7162-2 - Vedlejší a ostatní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Drahotuše</v>
      </c>
      <c r="G113" s="39"/>
      <c r="H113" s="39"/>
      <c r="I113" s="31" t="s">
        <v>22</v>
      </c>
      <c r="J113" s="78" t="str">
        <f>IF(J12="","",J12)</f>
        <v>13. 8. 2025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GEOtest,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107</v>
      </c>
      <c r="D118" s="193" t="s">
        <v>65</v>
      </c>
      <c r="E118" s="193" t="s">
        <v>61</v>
      </c>
      <c r="F118" s="193" t="s">
        <v>62</v>
      </c>
      <c r="G118" s="193" t="s">
        <v>108</v>
      </c>
      <c r="H118" s="193" t="s">
        <v>109</v>
      </c>
      <c r="I118" s="193" t="s">
        <v>110</v>
      </c>
      <c r="J118" s="193" t="s">
        <v>99</v>
      </c>
      <c r="K118" s="194" t="s">
        <v>111</v>
      </c>
      <c r="L118" s="195"/>
      <c r="M118" s="99" t="s">
        <v>1</v>
      </c>
      <c r="N118" s="100" t="s">
        <v>44</v>
      </c>
      <c r="O118" s="100" t="s">
        <v>112</v>
      </c>
      <c r="P118" s="100" t="s">
        <v>113</v>
      </c>
      <c r="Q118" s="100" t="s">
        <v>114</v>
      </c>
      <c r="R118" s="100" t="s">
        <v>115</v>
      </c>
      <c r="S118" s="100" t="s">
        <v>116</v>
      </c>
      <c r="T118" s="101" t="s">
        <v>117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118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P120+P128</f>
        <v>0</v>
      </c>
      <c r="Q119" s="103"/>
      <c r="R119" s="198">
        <f>R120+R128</f>
        <v>0</v>
      </c>
      <c r="S119" s="103"/>
      <c r="T119" s="199">
        <f>T120+T128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101</v>
      </c>
      <c r="BK119" s="200">
        <f>BK120+BK128</f>
        <v>0</v>
      </c>
    </row>
    <row r="120" s="12" customFormat="1" ht="25.92" customHeight="1">
      <c r="A120" s="12"/>
      <c r="B120" s="201"/>
      <c r="C120" s="202"/>
      <c r="D120" s="203" t="s">
        <v>79</v>
      </c>
      <c r="E120" s="204" t="s">
        <v>318</v>
      </c>
      <c r="F120" s="204" t="s">
        <v>319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SUM(P121:P127)</f>
        <v>0</v>
      </c>
      <c r="Q120" s="209"/>
      <c r="R120" s="210">
        <f>SUM(R121:R127)</f>
        <v>0</v>
      </c>
      <c r="S120" s="209"/>
      <c r="T120" s="211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128</v>
      </c>
      <c r="AT120" s="213" t="s">
        <v>79</v>
      </c>
      <c r="AU120" s="213" t="s">
        <v>80</v>
      </c>
      <c r="AY120" s="212" t="s">
        <v>121</v>
      </c>
      <c r="BK120" s="214">
        <f>SUM(BK121:BK127)</f>
        <v>0</v>
      </c>
    </row>
    <row r="121" s="2" customFormat="1" ht="16.5" customHeight="1">
      <c r="A121" s="37"/>
      <c r="B121" s="38"/>
      <c r="C121" s="217" t="s">
        <v>88</v>
      </c>
      <c r="D121" s="217" t="s">
        <v>123</v>
      </c>
      <c r="E121" s="218" t="s">
        <v>320</v>
      </c>
      <c r="F121" s="219" t="s">
        <v>321</v>
      </c>
      <c r="G121" s="220" t="s">
        <v>322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45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323</v>
      </c>
      <c r="AT121" s="228" t="s">
        <v>123</v>
      </c>
      <c r="AU121" s="228" t="s">
        <v>88</v>
      </c>
      <c r="AY121" s="16" t="s">
        <v>121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88</v>
      </c>
      <c r="BK121" s="229">
        <f>ROUND(I121*H121,2)</f>
        <v>0</v>
      </c>
      <c r="BL121" s="16" t="s">
        <v>323</v>
      </c>
      <c r="BM121" s="228" t="s">
        <v>324</v>
      </c>
    </row>
    <row r="122" s="2" customFormat="1">
      <c r="A122" s="37"/>
      <c r="B122" s="38"/>
      <c r="C122" s="39"/>
      <c r="D122" s="230" t="s">
        <v>130</v>
      </c>
      <c r="E122" s="39"/>
      <c r="F122" s="231" t="s">
        <v>321</v>
      </c>
      <c r="G122" s="39"/>
      <c r="H122" s="39"/>
      <c r="I122" s="232"/>
      <c r="J122" s="39"/>
      <c r="K122" s="39"/>
      <c r="L122" s="43"/>
      <c r="M122" s="233"/>
      <c r="N122" s="234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130</v>
      </c>
      <c r="AU122" s="16" t="s">
        <v>88</v>
      </c>
    </row>
    <row r="123" s="2" customFormat="1">
      <c r="A123" s="37"/>
      <c r="B123" s="38"/>
      <c r="C123" s="39"/>
      <c r="D123" s="230" t="s">
        <v>273</v>
      </c>
      <c r="E123" s="39"/>
      <c r="F123" s="267" t="s">
        <v>325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273</v>
      </c>
      <c r="AU123" s="16" t="s">
        <v>88</v>
      </c>
    </row>
    <row r="124" s="2" customFormat="1" ht="55.5" customHeight="1">
      <c r="A124" s="37"/>
      <c r="B124" s="38"/>
      <c r="C124" s="217" t="s">
        <v>90</v>
      </c>
      <c r="D124" s="217" t="s">
        <v>123</v>
      </c>
      <c r="E124" s="218" t="s">
        <v>326</v>
      </c>
      <c r="F124" s="219" t="s">
        <v>327</v>
      </c>
      <c r="G124" s="220" t="s">
        <v>322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45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323</v>
      </c>
      <c r="AT124" s="228" t="s">
        <v>123</v>
      </c>
      <c r="AU124" s="228" t="s">
        <v>88</v>
      </c>
      <c r="AY124" s="16" t="s">
        <v>121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88</v>
      </c>
      <c r="BK124" s="229">
        <f>ROUND(I124*H124,2)</f>
        <v>0</v>
      </c>
      <c r="BL124" s="16" t="s">
        <v>323</v>
      </c>
      <c r="BM124" s="228" t="s">
        <v>328</v>
      </c>
    </row>
    <row r="125" s="2" customFormat="1">
      <c r="A125" s="37"/>
      <c r="B125" s="38"/>
      <c r="C125" s="39"/>
      <c r="D125" s="230" t="s">
        <v>130</v>
      </c>
      <c r="E125" s="39"/>
      <c r="F125" s="231" t="s">
        <v>329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88</v>
      </c>
    </row>
    <row r="126" s="2" customFormat="1" ht="49.05" customHeight="1">
      <c r="A126" s="37"/>
      <c r="B126" s="38"/>
      <c r="C126" s="217" t="s">
        <v>144</v>
      </c>
      <c r="D126" s="217" t="s">
        <v>123</v>
      </c>
      <c r="E126" s="218" t="s">
        <v>330</v>
      </c>
      <c r="F126" s="219" t="s">
        <v>331</v>
      </c>
      <c r="G126" s="220" t="s">
        <v>322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45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323</v>
      </c>
      <c r="AT126" s="228" t="s">
        <v>123</v>
      </c>
      <c r="AU126" s="228" t="s">
        <v>88</v>
      </c>
      <c r="AY126" s="16" t="s">
        <v>121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88</v>
      </c>
      <c r="BK126" s="229">
        <f>ROUND(I126*H126,2)</f>
        <v>0</v>
      </c>
      <c r="BL126" s="16" t="s">
        <v>323</v>
      </c>
      <c r="BM126" s="228" t="s">
        <v>332</v>
      </c>
    </row>
    <row r="127" s="2" customFormat="1">
      <c r="A127" s="37"/>
      <c r="B127" s="38"/>
      <c r="C127" s="39"/>
      <c r="D127" s="230" t="s">
        <v>130</v>
      </c>
      <c r="E127" s="39"/>
      <c r="F127" s="231" t="s">
        <v>333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130</v>
      </c>
      <c r="AU127" s="16" t="s">
        <v>88</v>
      </c>
    </row>
    <row r="128" s="12" customFormat="1" ht="25.92" customHeight="1">
      <c r="A128" s="12"/>
      <c r="B128" s="201"/>
      <c r="C128" s="202"/>
      <c r="D128" s="203" t="s">
        <v>79</v>
      </c>
      <c r="E128" s="204" t="s">
        <v>334</v>
      </c>
      <c r="F128" s="204" t="s">
        <v>335</v>
      </c>
      <c r="G128" s="202"/>
      <c r="H128" s="202"/>
      <c r="I128" s="205"/>
      <c r="J128" s="206">
        <f>BK128</f>
        <v>0</v>
      </c>
      <c r="K128" s="202"/>
      <c r="L128" s="207"/>
      <c r="M128" s="208"/>
      <c r="N128" s="209"/>
      <c r="O128" s="209"/>
      <c r="P128" s="210">
        <f>P129+SUM(P130:P154)</f>
        <v>0</v>
      </c>
      <c r="Q128" s="209"/>
      <c r="R128" s="210">
        <f>R129+SUM(R130:R154)</f>
        <v>0</v>
      </c>
      <c r="S128" s="209"/>
      <c r="T128" s="211">
        <f>T129+SUM(T130:T154)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156</v>
      </c>
      <c r="AT128" s="213" t="s">
        <v>79</v>
      </c>
      <c r="AU128" s="213" t="s">
        <v>80</v>
      </c>
      <c r="AY128" s="212" t="s">
        <v>121</v>
      </c>
      <c r="BK128" s="214">
        <f>BK129+SUM(BK130:BK154)</f>
        <v>0</v>
      </c>
    </row>
    <row r="129" s="2" customFormat="1" ht="49.05" customHeight="1">
      <c r="A129" s="37"/>
      <c r="B129" s="38"/>
      <c r="C129" s="217" t="s">
        <v>128</v>
      </c>
      <c r="D129" s="217" t="s">
        <v>123</v>
      </c>
      <c r="E129" s="218" t="s">
        <v>336</v>
      </c>
      <c r="F129" s="219" t="s">
        <v>337</v>
      </c>
      <c r="G129" s="220" t="s">
        <v>322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45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128</v>
      </c>
      <c r="AT129" s="228" t="s">
        <v>123</v>
      </c>
      <c r="AU129" s="228" t="s">
        <v>88</v>
      </c>
      <c r="AY129" s="16" t="s">
        <v>121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88</v>
      </c>
      <c r="BK129" s="229">
        <f>ROUND(I129*H129,2)</f>
        <v>0</v>
      </c>
      <c r="BL129" s="16" t="s">
        <v>128</v>
      </c>
      <c r="BM129" s="228" t="s">
        <v>338</v>
      </c>
    </row>
    <row r="130" s="2" customFormat="1">
      <c r="A130" s="37"/>
      <c r="B130" s="38"/>
      <c r="C130" s="39"/>
      <c r="D130" s="230" t="s">
        <v>130</v>
      </c>
      <c r="E130" s="39"/>
      <c r="F130" s="231" t="s">
        <v>337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88</v>
      </c>
    </row>
    <row r="131" s="2" customFormat="1">
      <c r="A131" s="37"/>
      <c r="B131" s="38"/>
      <c r="C131" s="39"/>
      <c r="D131" s="230" t="s">
        <v>273</v>
      </c>
      <c r="E131" s="39"/>
      <c r="F131" s="267" t="s">
        <v>339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273</v>
      </c>
      <c r="AU131" s="16" t="s">
        <v>88</v>
      </c>
    </row>
    <row r="132" s="2" customFormat="1" ht="37.8" customHeight="1">
      <c r="A132" s="37"/>
      <c r="B132" s="38"/>
      <c r="C132" s="217" t="s">
        <v>156</v>
      </c>
      <c r="D132" s="217" t="s">
        <v>123</v>
      </c>
      <c r="E132" s="218" t="s">
        <v>340</v>
      </c>
      <c r="F132" s="219" t="s">
        <v>341</v>
      </c>
      <c r="G132" s="220" t="s">
        <v>322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45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128</v>
      </c>
      <c r="AT132" s="228" t="s">
        <v>123</v>
      </c>
      <c r="AU132" s="228" t="s">
        <v>88</v>
      </c>
      <c r="AY132" s="16" t="s">
        <v>121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88</v>
      </c>
      <c r="BK132" s="229">
        <f>ROUND(I132*H132,2)</f>
        <v>0</v>
      </c>
      <c r="BL132" s="16" t="s">
        <v>128</v>
      </c>
      <c r="BM132" s="228" t="s">
        <v>342</v>
      </c>
    </row>
    <row r="133" s="2" customFormat="1">
      <c r="A133" s="37"/>
      <c r="B133" s="38"/>
      <c r="C133" s="39"/>
      <c r="D133" s="230" t="s">
        <v>130</v>
      </c>
      <c r="E133" s="39"/>
      <c r="F133" s="231" t="s">
        <v>341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130</v>
      </c>
      <c r="AU133" s="16" t="s">
        <v>88</v>
      </c>
    </row>
    <row r="134" s="2" customFormat="1" ht="55.5" customHeight="1">
      <c r="A134" s="37"/>
      <c r="B134" s="38"/>
      <c r="C134" s="217" t="s">
        <v>161</v>
      </c>
      <c r="D134" s="217" t="s">
        <v>123</v>
      </c>
      <c r="E134" s="218" t="s">
        <v>343</v>
      </c>
      <c r="F134" s="219" t="s">
        <v>344</v>
      </c>
      <c r="G134" s="220" t="s">
        <v>322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45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128</v>
      </c>
      <c r="AT134" s="228" t="s">
        <v>123</v>
      </c>
      <c r="AU134" s="228" t="s">
        <v>88</v>
      </c>
      <c r="AY134" s="16" t="s">
        <v>121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88</v>
      </c>
      <c r="BK134" s="229">
        <f>ROUND(I134*H134,2)</f>
        <v>0</v>
      </c>
      <c r="BL134" s="16" t="s">
        <v>128</v>
      </c>
      <c r="BM134" s="228" t="s">
        <v>345</v>
      </c>
    </row>
    <row r="135" s="2" customFormat="1">
      <c r="A135" s="37"/>
      <c r="B135" s="38"/>
      <c r="C135" s="39"/>
      <c r="D135" s="230" t="s">
        <v>130</v>
      </c>
      <c r="E135" s="39"/>
      <c r="F135" s="231" t="s">
        <v>344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88</v>
      </c>
    </row>
    <row r="136" s="2" customFormat="1">
      <c r="A136" s="37"/>
      <c r="B136" s="38"/>
      <c r="C136" s="39"/>
      <c r="D136" s="230" t="s">
        <v>273</v>
      </c>
      <c r="E136" s="39"/>
      <c r="F136" s="267" t="s">
        <v>346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273</v>
      </c>
      <c r="AU136" s="16" t="s">
        <v>88</v>
      </c>
    </row>
    <row r="137" s="2" customFormat="1" ht="33" customHeight="1">
      <c r="A137" s="37"/>
      <c r="B137" s="38"/>
      <c r="C137" s="217" t="s">
        <v>166</v>
      </c>
      <c r="D137" s="217" t="s">
        <v>123</v>
      </c>
      <c r="E137" s="218" t="s">
        <v>347</v>
      </c>
      <c r="F137" s="219" t="s">
        <v>348</v>
      </c>
      <c r="G137" s="220" t="s">
        <v>322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45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128</v>
      </c>
      <c r="AT137" s="228" t="s">
        <v>123</v>
      </c>
      <c r="AU137" s="228" t="s">
        <v>88</v>
      </c>
      <c r="AY137" s="16" t="s">
        <v>121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88</v>
      </c>
      <c r="BK137" s="229">
        <f>ROUND(I137*H137,2)</f>
        <v>0</v>
      </c>
      <c r="BL137" s="16" t="s">
        <v>128</v>
      </c>
      <c r="BM137" s="228" t="s">
        <v>349</v>
      </c>
    </row>
    <row r="138" s="2" customFormat="1">
      <c r="A138" s="37"/>
      <c r="B138" s="38"/>
      <c r="C138" s="39"/>
      <c r="D138" s="230" t="s">
        <v>130</v>
      </c>
      <c r="E138" s="39"/>
      <c r="F138" s="231" t="s">
        <v>348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130</v>
      </c>
      <c r="AU138" s="16" t="s">
        <v>88</v>
      </c>
    </row>
    <row r="139" s="2" customFormat="1">
      <c r="A139" s="37"/>
      <c r="B139" s="38"/>
      <c r="C139" s="39"/>
      <c r="D139" s="230" t="s">
        <v>273</v>
      </c>
      <c r="E139" s="39"/>
      <c r="F139" s="267" t="s">
        <v>350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273</v>
      </c>
      <c r="AU139" s="16" t="s">
        <v>88</v>
      </c>
    </row>
    <row r="140" s="2" customFormat="1" ht="62.7" customHeight="1">
      <c r="A140" s="37"/>
      <c r="B140" s="38"/>
      <c r="C140" s="217" t="s">
        <v>171</v>
      </c>
      <c r="D140" s="217" t="s">
        <v>123</v>
      </c>
      <c r="E140" s="218" t="s">
        <v>351</v>
      </c>
      <c r="F140" s="219" t="s">
        <v>352</v>
      </c>
      <c r="G140" s="220" t="s">
        <v>322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45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128</v>
      </c>
      <c r="AT140" s="228" t="s">
        <v>123</v>
      </c>
      <c r="AU140" s="228" t="s">
        <v>88</v>
      </c>
      <c r="AY140" s="16" t="s">
        <v>121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88</v>
      </c>
      <c r="BK140" s="229">
        <f>ROUND(I140*H140,2)</f>
        <v>0</v>
      </c>
      <c r="BL140" s="16" t="s">
        <v>128</v>
      </c>
      <c r="BM140" s="228" t="s">
        <v>353</v>
      </c>
    </row>
    <row r="141" s="2" customFormat="1">
      <c r="A141" s="37"/>
      <c r="B141" s="38"/>
      <c r="C141" s="39"/>
      <c r="D141" s="230" t="s">
        <v>130</v>
      </c>
      <c r="E141" s="39"/>
      <c r="F141" s="231" t="s">
        <v>352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88</v>
      </c>
    </row>
    <row r="142" s="2" customFormat="1">
      <c r="A142" s="37"/>
      <c r="B142" s="38"/>
      <c r="C142" s="39"/>
      <c r="D142" s="230" t="s">
        <v>273</v>
      </c>
      <c r="E142" s="39"/>
      <c r="F142" s="267" t="s">
        <v>354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273</v>
      </c>
      <c r="AU142" s="16" t="s">
        <v>88</v>
      </c>
    </row>
    <row r="143" s="2" customFormat="1" ht="16.5" customHeight="1">
      <c r="A143" s="37"/>
      <c r="B143" s="38"/>
      <c r="C143" s="217" t="s">
        <v>176</v>
      </c>
      <c r="D143" s="217" t="s">
        <v>123</v>
      </c>
      <c r="E143" s="218" t="s">
        <v>355</v>
      </c>
      <c r="F143" s="219" t="s">
        <v>356</v>
      </c>
      <c r="G143" s="220" t="s">
        <v>136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45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128</v>
      </c>
      <c r="AT143" s="228" t="s">
        <v>123</v>
      </c>
      <c r="AU143" s="228" t="s">
        <v>88</v>
      </c>
      <c r="AY143" s="16" t="s">
        <v>121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88</v>
      </c>
      <c r="BK143" s="229">
        <f>ROUND(I143*H143,2)</f>
        <v>0</v>
      </c>
      <c r="BL143" s="16" t="s">
        <v>128</v>
      </c>
      <c r="BM143" s="228" t="s">
        <v>357</v>
      </c>
    </row>
    <row r="144" s="2" customFormat="1">
      <c r="A144" s="37"/>
      <c r="B144" s="38"/>
      <c r="C144" s="39"/>
      <c r="D144" s="230" t="s">
        <v>130</v>
      </c>
      <c r="E144" s="39"/>
      <c r="F144" s="231" t="s">
        <v>356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88</v>
      </c>
    </row>
    <row r="145" s="2" customFormat="1" ht="21.75" customHeight="1">
      <c r="A145" s="37"/>
      <c r="B145" s="38"/>
      <c r="C145" s="217" t="s">
        <v>184</v>
      </c>
      <c r="D145" s="217" t="s">
        <v>123</v>
      </c>
      <c r="E145" s="218" t="s">
        <v>358</v>
      </c>
      <c r="F145" s="219" t="s">
        <v>359</v>
      </c>
      <c r="G145" s="220" t="s">
        <v>322</v>
      </c>
      <c r="H145" s="221">
        <v>1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45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128</v>
      </c>
      <c r="AT145" s="228" t="s">
        <v>123</v>
      </c>
      <c r="AU145" s="228" t="s">
        <v>88</v>
      </c>
      <c r="AY145" s="16" t="s">
        <v>121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88</v>
      </c>
      <c r="BK145" s="229">
        <f>ROUND(I145*H145,2)</f>
        <v>0</v>
      </c>
      <c r="BL145" s="16" t="s">
        <v>128</v>
      </c>
      <c r="BM145" s="228" t="s">
        <v>360</v>
      </c>
    </row>
    <row r="146" s="2" customFormat="1">
      <c r="A146" s="37"/>
      <c r="B146" s="38"/>
      <c r="C146" s="39"/>
      <c r="D146" s="230" t="s">
        <v>130</v>
      </c>
      <c r="E146" s="39"/>
      <c r="F146" s="231" t="s">
        <v>359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88</v>
      </c>
    </row>
    <row r="147" s="2" customFormat="1" ht="24.15" customHeight="1">
      <c r="A147" s="37"/>
      <c r="B147" s="38"/>
      <c r="C147" s="217" t="s">
        <v>188</v>
      </c>
      <c r="D147" s="217" t="s">
        <v>123</v>
      </c>
      <c r="E147" s="218" t="s">
        <v>361</v>
      </c>
      <c r="F147" s="219" t="s">
        <v>362</v>
      </c>
      <c r="G147" s="220" t="s">
        <v>322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45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128</v>
      </c>
      <c r="AT147" s="228" t="s">
        <v>123</v>
      </c>
      <c r="AU147" s="228" t="s">
        <v>88</v>
      </c>
      <c r="AY147" s="16" t="s">
        <v>121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88</v>
      </c>
      <c r="BK147" s="229">
        <f>ROUND(I147*H147,2)</f>
        <v>0</v>
      </c>
      <c r="BL147" s="16" t="s">
        <v>128</v>
      </c>
      <c r="BM147" s="228" t="s">
        <v>363</v>
      </c>
    </row>
    <row r="148" s="2" customFormat="1">
      <c r="A148" s="37"/>
      <c r="B148" s="38"/>
      <c r="C148" s="39"/>
      <c r="D148" s="230" t="s">
        <v>130</v>
      </c>
      <c r="E148" s="39"/>
      <c r="F148" s="231" t="s">
        <v>362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88</v>
      </c>
    </row>
    <row r="149" s="2" customFormat="1">
      <c r="A149" s="37"/>
      <c r="B149" s="38"/>
      <c r="C149" s="39"/>
      <c r="D149" s="230" t="s">
        <v>273</v>
      </c>
      <c r="E149" s="39"/>
      <c r="F149" s="267" t="s">
        <v>364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273</v>
      </c>
      <c r="AU149" s="16" t="s">
        <v>88</v>
      </c>
    </row>
    <row r="150" s="2" customFormat="1" ht="16.5" customHeight="1">
      <c r="A150" s="37"/>
      <c r="B150" s="38"/>
      <c r="C150" s="217" t="s">
        <v>8</v>
      </c>
      <c r="D150" s="217" t="s">
        <v>123</v>
      </c>
      <c r="E150" s="218" t="s">
        <v>365</v>
      </c>
      <c r="F150" s="219" t="s">
        <v>366</v>
      </c>
      <c r="G150" s="220" t="s">
        <v>136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45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128</v>
      </c>
      <c r="AT150" s="228" t="s">
        <v>123</v>
      </c>
      <c r="AU150" s="228" t="s">
        <v>88</v>
      </c>
      <c r="AY150" s="16" t="s">
        <v>121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88</v>
      </c>
      <c r="BK150" s="229">
        <f>ROUND(I150*H150,2)</f>
        <v>0</v>
      </c>
      <c r="BL150" s="16" t="s">
        <v>128</v>
      </c>
      <c r="BM150" s="228" t="s">
        <v>367</v>
      </c>
    </row>
    <row r="151" s="2" customFormat="1">
      <c r="A151" s="37"/>
      <c r="B151" s="38"/>
      <c r="C151" s="39"/>
      <c r="D151" s="230" t="s">
        <v>130</v>
      </c>
      <c r="E151" s="39"/>
      <c r="F151" s="231" t="s">
        <v>366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130</v>
      </c>
      <c r="AU151" s="16" t="s">
        <v>88</v>
      </c>
    </row>
    <row r="152" s="2" customFormat="1" ht="21.75" customHeight="1">
      <c r="A152" s="37"/>
      <c r="B152" s="38"/>
      <c r="C152" s="217" t="s">
        <v>201</v>
      </c>
      <c r="D152" s="217" t="s">
        <v>123</v>
      </c>
      <c r="E152" s="218" t="s">
        <v>368</v>
      </c>
      <c r="F152" s="219" t="s">
        <v>369</v>
      </c>
      <c r="G152" s="220" t="s">
        <v>322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45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128</v>
      </c>
      <c r="AT152" s="228" t="s">
        <v>123</v>
      </c>
      <c r="AU152" s="228" t="s">
        <v>88</v>
      </c>
      <c r="AY152" s="16" t="s">
        <v>121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88</v>
      </c>
      <c r="BK152" s="229">
        <f>ROUND(I152*H152,2)</f>
        <v>0</v>
      </c>
      <c r="BL152" s="16" t="s">
        <v>128</v>
      </c>
      <c r="BM152" s="228" t="s">
        <v>370</v>
      </c>
    </row>
    <row r="153" s="2" customFormat="1">
      <c r="A153" s="37"/>
      <c r="B153" s="38"/>
      <c r="C153" s="39"/>
      <c r="D153" s="230" t="s">
        <v>130</v>
      </c>
      <c r="E153" s="39"/>
      <c r="F153" s="231" t="s">
        <v>369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88</v>
      </c>
    </row>
    <row r="154" s="12" customFormat="1" ht="22.8" customHeight="1">
      <c r="A154" s="12"/>
      <c r="B154" s="201"/>
      <c r="C154" s="202"/>
      <c r="D154" s="203" t="s">
        <v>79</v>
      </c>
      <c r="E154" s="215" t="s">
        <v>371</v>
      </c>
      <c r="F154" s="215" t="s">
        <v>372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SUM(P155:P156)</f>
        <v>0</v>
      </c>
      <c r="Q154" s="209"/>
      <c r="R154" s="210">
        <f>SUM(R155:R156)</f>
        <v>0</v>
      </c>
      <c r="S154" s="209"/>
      <c r="T154" s="211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156</v>
      </c>
      <c r="AT154" s="213" t="s">
        <v>79</v>
      </c>
      <c r="AU154" s="213" t="s">
        <v>88</v>
      </c>
      <c r="AY154" s="212" t="s">
        <v>121</v>
      </c>
      <c r="BK154" s="214">
        <f>SUM(BK155:BK156)</f>
        <v>0</v>
      </c>
    </row>
    <row r="155" s="2" customFormat="1" ht="24.15" customHeight="1">
      <c r="A155" s="37"/>
      <c r="B155" s="38"/>
      <c r="C155" s="217" t="s">
        <v>208</v>
      </c>
      <c r="D155" s="217" t="s">
        <v>123</v>
      </c>
      <c r="E155" s="218" t="s">
        <v>373</v>
      </c>
      <c r="F155" s="219" t="s">
        <v>374</v>
      </c>
      <c r="G155" s="220" t="s">
        <v>375</v>
      </c>
      <c r="H155" s="221">
        <v>1</v>
      </c>
      <c r="I155" s="222"/>
      <c r="J155" s="223">
        <f>ROUND(I155*H155,2)</f>
        <v>0</v>
      </c>
      <c r="K155" s="219" t="s">
        <v>1</v>
      </c>
      <c r="L155" s="43"/>
      <c r="M155" s="224" t="s">
        <v>1</v>
      </c>
      <c r="N155" s="225" t="s">
        <v>45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376</v>
      </c>
      <c r="AT155" s="228" t="s">
        <v>123</v>
      </c>
      <c r="AU155" s="228" t="s">
        <v>90</v>
      </c>
      <c r="AY155" s="16" t="s">
        <v>121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88</v>
      </c>
      <c r="BK155" s="229">
        <f>ROUND(I155*H155,2)</f>
        <v>0</v>
      </c>
      <c r="BL155" s="16" t="s">
        <v>376</v>
      </c>
      <c r="BM155" s="228" t="s">
        <v>377</v>
      </c>
    </row>
    <row r="156" s="2" customFormat="1">
      <c r="A156" s="37"/>
      <c r="B156" s="38"/>
      <c r="C156" s="39"/>
      <c r="D156" s="230" t="s">
        <v>130</v>
      </c>
      <c r="E156" s="39"/>
      <c r="F156" s="231" t="s">
        <v>378</v>
      </c>
      <c r="G156" s="39"/>
      <c r="H156" s="39"/>
      <c r="I156" s="232"/>
      <c r="J156" s="39"/>
      <c r="K156" s="39"/>
      <c r="L156" s="43"/>
      <c r="M156" s="268"/>
      <c r="N156" s="269"/>
      <c r="O156" s="270"/>
      <c r="P156" s="270"/>
      <c r="Q156" s="270"/>
      <c r="R156" s="270"/>
      <c r="S156" s="270"/>
      <c r="T156" s="27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90</v>
      </c>
    </row>
    <row r="157" s="2" customFormat="1" ht="6.96" customHeight="1">
      <c r="A157" s="37"/>
      <c r="B157" s="65"/>
      <c r="C157" s="66"/>
      <c r="D157" s="66"/>
      <c r="E157" s="66"/>
      <c r="F157" s="66"/>
      <c r="G157" s="66"/>
      <c r="H157" s="66"/>
      <c r="I157" s="66"/>
      <c r="J157" s="66"/>
      <c r="K157" s="66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dYeLSCVKgh5Nhh9B1Nlw9H9H5exIj+/rO1fPQvQXMtZf0NqaDOXN2V1M+1FQpGZT0jYGRhhXd3/u6+Q6w/Vy6w==" hashValue="dIniLhGY3NLNGRQWXfmQYHAjotFcU+IyrzxzAeb5Lwz26Qk8xIY862bYPGxieGmliAokQK463B0xq2GW6dBktA==" algorithmName="SHA-512" password="CC35"/>
  <autoFilter ref="C118:K15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5"/>
      <c r="C3" s="136"/>
      <c r="D3" s="136"/>
      <c r="E3" s="136"/>
      <c r="F3" s="136"/>
      <c r="G3" s="136"/>
      <c r="H3" s="19"/>
    </row>
    <row r="4" s="1" customFormat="1" ht="24.96" customHeight="1">
      <c r="B4" s="19"/>
      <c r="C4" s="137" t="s">
        <v>379</v>
      </c>
      <c r="H4" s="19"/>
    </row>
    <row r="5" s="1" customFormat="1" ht="12" customHeight="1">
      <c r="B5" s="19"/>
      <c r="C5" s="272" t="s">
        <v>13</v>
      </c>
      <c r="D5" s="146" t="s">
        <v>14</v>
      </c>
      <c r="E5" s="1"/>
      <c r="F5" s="1"/>
      <c r="H5" s="19"/>
    </row>
    <row r="6" s="1" customFormat="1" ht="36.96" customHeight="1">
      <c r="B6" s="19"/>
      <c r="C6" s="273" t="s">
        <v>16</v>
      </c>
      <c r="D6" s="274" t="s">
        <v>17</v>
      </c>
      <c r="E6" s="1"/>
      <c r="F6" s="1"/>
      <c r="H6" s="19"/>
    </row>
    <row r="7" s="1" customFormat="1" ht="16.5" customHeight="1">
      <c r="B7" s="19"/>
      <c r="C7" s="139" t="s">
        <v>22</v>
      </c>
      <c r="D7" s="143" t="str">
        <f>'Rekapitulace stavby'!AN8</f>
        <v>13. 8. 2025</v>
      </c>
      <c r="H7" s="19"/>
    </row>
    <row r="8" s="2" customFormat="1" ht="10.8" customHeight="1">
      <c r="A8" s="37"/>
      <c r="B8" s="43"/>
      <c r="C8" s="37"/>
      <c r="D8" s="37"/>
      <c r="E8" s="37"/>
      <c r="F8" s="37"/>
      <c r="G8" s="37"/>
      <c r="H8" s="43"/>
    </row>
    <row r="9" s="11" customFormat="1" ht="29.28" customHeight="1">
      <c r="A9" s="190"/>
      <c r="B9" s="275"/>
      <c r="C9" s="276" t="s">
        <v>61</v>
      </c>
      <c r="D9" s="277" t="s">
        <v>62</v>
      </c>
      <c r="E9" s="277" t="s">
        <v>108</v>
      </c>
      <c r="F9" s="278" t="s">
        <v>380</v>
      </c>
      <c r="G9" s="190"/>
      <c r="H9" s="275"/>
    </row>
    <row r="10" s="2" customFormat="1" ht="26.4" customHeight="1">
      <c r="A10" s="37"/>
      <c r="B10" s="43"/>
      <c r="C10" s="279" t="s">
        <v>85</v>
      </c>
      <c r="D10" s="279" t="s">
        <v>86</v>
      </c>
      <c r="E10" s="37"/>
      <c r="F10" s="37"/>
      <c r="G10" s="37"/>
      <c r="H10" s="43"/>
    </row>
    <row r="11" s="2" customFormat="1" ht="16.8" customHeight="1">
      <c r="A11" s="37"/>
      <c r="B11" s="43"/>
      <c r="C11" s="280" t="s">
        <v>381</v>
      </c>
      <c r="D11" s="281" t="s">
        <v>382</v>
      </c>
      <c r="E11" s="282" t="s">
        <v>1</v>
      </c>
      <c r="F11" s="283">
        <v>216.75</v>
      </c>
      <c r="G11" s="37"/>
      <c r="H11" s="43"/>
    </row>
    <row r="12" s="2" customFormat="1" ht="7.44" customHeight="1">
      <c r="A12" s="37"/>
      <c r="B12" s="169"/>
      <c r="C12" s="170"/>
      <c r="D12" s="170"/>
      <c r="E12" s="170"/>
      <c r="F12" s="170"/>
      <c r="G12" s="170"/>
      <c r="H12" s="43"/>
    </row>
    <row r="13" s="2" customFormat="1">
      <c r="A13" s="37"/>
      <c r="B13" s="37"/>
      <c r="C13" s="37"/>
      <c r="D13" s="37"/>
      <c r="E13" s="37"/>
      <c r="F13" s="37"/>
      <c r="G13" s="37"/>
      <c r="H13" s="37"/>
    </row>
  </sheetData>
  <sheetProtection sheet="1" formatColumns="0" formatRows="0" objects="1" scenarios="1" spinCount="100000" saltValue="ZREwaWQvT29trBW39bMtXnXVrCB4Uy+ceEuWw59e2R4h58TUOPi9LebdhJYxQpgMxaQvkSuBwfQ5dD8LpvON5w==" hashValue="uyiU4nAtrxc/SdQuZ7PAGrdUuIPWQxFCequmvxerLfe1/NfXKuZ4BaROI79LB/RtzefZyExpagOVCo5qjvmcH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Gric</dc:creator>
  <cp:lastModifiedBy>Jaroslav Gric</cp:lastModifiedBy>
  <dcterms:created xsi:type="dcterms:W3CDTF">2025-09-16T10:59:56Z</dcterms:created>
  <dcterms:modified xsi:type="dcterms:W3CDTF">2025-09-16T10:59:59Z</dcterms:modified>
</cp:coreProperties>
</file>